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7.2017" sheetId="1" r:id="rId1"/>
  </sheets>
  <definedNames>
    <definedName name="_xlnm.Print_Titles" localSheetId="0">'исполнение на 01.07.2017'!$6:$7</definedName>
  </definedNames>
  <calcPr fullCalcOnLoad="1"/>
</workbook>
</file>

<file path=xl/sharedStrings.xml><?xml version="1.0" encoding="utf-8"?>
<sst xmlns="http://schemas.openxmlformats.org/spreadsheetml/2006/main" count="110" uniqueCount="91">
  <si>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</si>
  <si>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</si>
  <si>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</si>
  <si>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</si>
  <si>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</si>
  <si>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</si>
  <si>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</si>
  <si>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</si>
  <si>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</si>
  <si>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</si>
  <si>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</si>
  <si>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</si>
  <si>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</si>
  <si>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</si>
  <si>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</si>
  <si>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</si>
  <si>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</si>
  <si>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</si>
  <si>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</si>
  <si>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</si>
  <si>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</si>
  <si>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</si>
  <si>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</si>
  <si>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</si>
  <si>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</si>
  <si>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</si>
  <si>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</si>
  <si>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</si>
  <si>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</si>
  <si>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</si>
  <si>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</si>
  <si>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</si>
  <si>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</si>
  <si>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</si>
  <si>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</si>
  <si>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</si>
  <si>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</si>
  <si>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</si>
  <si>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</si>
  <si>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</si>
  <si>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</si>
  <si>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</si>
  <si>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</si>
  <si>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</si>
  <si>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</si>
  <si>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</si>
  <si>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</si>
  <si>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</si>
  <si>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</si>
  <si>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</si>
  <si>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</si>
  <si>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</si>
  <si>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</si>
  <si>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</si>
  <si>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</si>
  <si>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</si>
  <si>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</si>
  <si>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</si>
  <si>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</si>
  <si>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</si>
  <si>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</si>
  <si>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</si>
  <si>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</si>
  <si>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</si>
  <si>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</si>
  <si>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</si>
  <si>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</si>
  <si>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</si>
  <si>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</si>
  <si>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</si>
  <si>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</si>
  <si>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</si>
  <si>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</si>
  <si>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</si>
  <si>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</si>
  <si>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</si>
  <si>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</si>
  <si>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</si>
  <si>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</si>
  <si>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</si>
  <si>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</si>
  <si>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</si>
  <si>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-</t>
  </si>
  <si>
    <t>Погашение бюджетных кредитов от других бюджетов бюджетной системы Российской Федерации в валюте Российской Федерации</t>
  </si>
  <si>
    <t>Дополнительное образование</t>
  </si>
  <si>
    <t xml:space="preserve">Молодежная политика </t>
  </si>
  <si>
    <t>Спорт высших достижений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</si>
  <si>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</si>
  <si>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 состоянию на 01 июля 2017 года</t>
  </si>
  <si>
    <t>План с учетом изменений на 01.07.2017 года</t>
  </si>
  <si>
    <t>Исполнено на 01.07.2017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</si>
</sst>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 quotePrefix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1"/>
  <sheetViews>
    <sheetView showGridLines="0" tabSelected="1" zoomScalePageLayoutView="0" workbookViewId="0" topLeftCell="A78">
      <selection activeCell="F92" sqref="F92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0"/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0"/>
      <c r="W2" s="1"/>
      <c r="X2" s="1"/>
    </row>
    <row r="3" spans="1:24" ht="18" customHeight="1">
      <c r="A3" s="49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2"/>
      <c r="X3" s="3"/>
    </row>
    <row r="4" spans="1:24" ht="15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3"/>
      <c r="X4" s="3"/>
    </row>
    <row r="5" spans="1:24" ht="1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89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90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.75">
      <c r="A8" s="18" t="s">
        <v>29</v>
      </c>
      <c r="B8" s="9"/>
      <c r="C8" s="9"/>
      <c r="D8" s="9"/>
      <c r="E8" s="9"/>
      <c r="F8" s="43">
        <f>F9+F26</f>
        <v>2305215207.27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1068494500.63</v>
      </c>
      <c r="U8" s="41">
        <f>ROUND(T8/F8*100,2)</f>
        <v>46.35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4">
        <f>F10+F13+F14+F15+F18+F20+F21+F22+F23+F24+F25+F19</f>
        <v>500718354.08</v>
      </c>
      <c r="G9" s="40">
        <f aca="true" t="shared" si="0" ref="G9:T9">G10+G13+G14+G15+G18+G20+G21+G22+G23+G24+G25+G19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228899296.89000002</v>
      </c>
      <c r="U9" s="42">
        <f>ROUND(T9/F9*100,2)</f>
        <v>45.71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4">
        <f>F11+F12</f>
        <v>333135300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156712589.94</v>
      </c>
      <c r="U10" s="42">
        <f>ROUND(T10/F10*100,2)</f>
        <v>47.04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4">
        <v>29791000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11339564.72</v>
      </c>
      <c r="U11" s="42">
        <f aca="true" t="shared" si="2" ref="U11:U30">ROUND(T11/F11*100,2)</f>
        <v>38.06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4">
        <v>303344300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145373025.22</v>
      </c>
      <c r="U12" s="42">
        <f t="shared" si="2"/>
        <v>47.92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4">
        <v>19382100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8132092.06</v>
      </c>
      <c r="U13" s="42">
        <f t="shared" si="2"/>
        <v>41.96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4">
        <v>26923000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13055124.12</v>
      </c>
      <c r="U14" s="42">
        <f t="shared" si="2"/>
        <v>48.49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4">
        <f>F16+F17</f>
        <v>36819900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9989224.360000001</v>
      </c>
      <c r="U15" s="42">
        <f t="shared" si="2"/>
        <v>27.13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4">
        <v>12451000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1305334.47</v>
      </c>
      <c r="U16" s="42">
        <f t="shared" si="2"/>
        <v>10.48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4">
        <v>24368900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8683889.89</v>
      </c>
      <c r="U17" s="42">
        <f t="shared" si="2"/>
        <v>35.64</v>
      </c>
      <c r="V17" s="9"/>
      <c r="W17" s="9"/>
      <c r="X17" s="9"/>
    </row>
    <row r="18" spans="1:24" ht="15">
      <c r="A18" s="15" t="s">
        <v>19</v>
      </c>
      <c r="B18" s="9"/>
      <c r="C18" s="9"/>
      <c r="D18" s="9"/>
      <c r="E18" s="9"/>
      <c r="F18" s="44">
        <v>9743400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3286339.38</v>
      </c>
      <c r="U18" s="42">
        <f t="shared" si="2"/>
        <v>33.73</v>
      </c>
      <c r="V18" s="9"/>
      <c r="W18" s="9"/>
      <c r="X18" s="9"/>
    </row>
    <row r="19" spans="1:24" ht="46.5" customHeight="1">
      <c r="A19" s="15" t="s">
        <v>75</v>
      </c>
      <c r="B19" s="37"/>
      <c r="C19" s="37"/>
      <c r="D19" s="37"/>
      <c r="E19" s="37"/>
      <c r="F19" s="44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100</v>
      </c>
      <c r="U19" s="42">
        <v>0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4">
        <v>35871000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17585838.57</v>
      </c>
      <c r="U20" s="42">
        <f t="shared" si="2"/>
        <v>49.03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4">
        <v>10722300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2913009.33</v>
      </c>
      <c r="U21" s="42">
        <f t="shared" si="2"/>
        <v>27.17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4">
        <v>2056867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1425443.68</v>
      </c>
      <c r="U22" s="42">
        <f t="shared" si="2"/>
        <v>69.3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4">
        <v>20432400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11300833.86</v>
      </c>
      <c r="U23" s="42">
        <f t="shared" si="2"/>
        <v>55.31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4">
        <v>4390400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2848135.51</v>
      </c>
      <c r="U24" s="42">
        <f t="shared" si="2"/>
        <v>64.87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4">
        <v>1241687.08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1650566.08</v>
      </c>
      <c r="U25" s="42">
        <f t="shared" si="2"/>
        <v>132.93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4">
        <v>1804496853.19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>
        <v>839595203.74</v>
      </c>
      <c r="U26" s="42">
        <f t="shared" si="2"/>
        <v>46.53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4">
        <v>1806939919.53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841784200.08</v>
      </c>
      <c r="U27" s="42">
        <f t="shared" si="2"/>
        <v>46.59</v>
      </c>
      <c r="V27" s="9"/>
      <c r="W27" s="9"/>
      <c r="X27" s="9"/>
    </row>
    <row r="28" spans="1:24" ht="15">
      <c r="A28" s="15" t="s">
        <v>27</v>
      </c>
      <c r="B28" s="9"/>
      <c r="C28" s="9"/>
      <c r="D28" s="9"/>
      <c r="E28" s="9"/>
      <c r="F28" s="44">
        <v>1446542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966542</v>
      </c>
      <c r="U28" s="46" t="s">
        <v>82</v>
      </c>
      <c r="V28" s="9"/>
      <c r="W28" s="9"/>
      <c r="X28" s="9"/>
    </row>
    <row r="29" spans="1:24" ht="89.25">
      <c r="A29" s="15" t="s">
        <v>87</v>
      </c>
      <c r="B29" s="45"/>
      <c r="C29" s="45"/>
      <c r="D29" s="45"/>
      <c r="E29" s="45"/>
      <c r="F29" s="44">
        <v>52130.01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786200.01</v>
      </c>
      <c r="U29" s="42">
        <f t="shared" si="2"/>
        <v>1508.15</v>
      </c>
      <c r="V29" s="45"/>
      <c r="W29" s="45"/>
      <c r="X29" s="45"/>
    </row>
    <row r="30" spans="1:24" ht="48" customHeight="1">
      <c r="A30" s="15" t="s">
        <v>28</v>
      </c>
      <c r="B30" s="9"/>
      <c r="C30" s="9"/>
      <c r="D30" s="9"/>
      <c r="E30" s="9"/>
      <c r="F30" s="44">
        <v>-3941738.35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-3941738.35</v>
      </c>
      <c r="U30" s="42">
        <f t="shared" si="2"/>
        <v>100</v>
      </c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4.75" customHeight="1">
      <c r="A33" s="18" t="s">
        <v>30</v>
      </c>
      <c r="B33" s="9"/>
      <c r="C33" s="9"/>
      <c r="D33" s="9"/>
      <c r="E33" s="9"/>
      <c r="F33" s="19">
        <f>SUM(F34,F43,F45,F50,F55,F57,F63,F66,F72,F77)</f>
        <v>2355807554.46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f>SUM(T34,T43,T45,T50,T55,T57,T63,T66,T72,T77)</f>
        <v>1058705300.82</v>
      </c>
      <c r="U33" s="30">
        <f aca="true" t="shared" si="4" ref="U33:U78">ROUND(T33/F33*100,2)</f>
        <v>44.94</v>
      </c>
      <c r="V33" s="9"/>
      <c r="W33" s="9"/>
      <c r="X33" s="9"/>
    </row>
    <row r="34" spans="1:24" ht="24" customHeight="1">
      <c r="A34" s="29" t="s">
        <v>74</v>
      </c>
      <c r="B34" s="5"/>
      <c r="C34" s="5"/>
      <c r="D34" s="5"/>
      <c r="E34" s="5"/>
      <c r="F34" s="32">
        <f>SUM(F35:F42)</f>
        <v>128844344.72999999</v>
      </c>
      <c r="G34" s="32">
        <f aca="true" t="shared" si="5" ref="G34:T34">SUM(G35:G42)</f>
        <v>0</v>
      </c>
      <c r="H34" s="32">
        <f t="shared" si="5"/>
        <v>0</v>
      </c>
      <c r="I34" s="32">
        <f t="shared" si="5"/>
        <v>0</v>
      </c>
      <c r="J34" s="32">
        <f t="shared" si="5"/>
        <v>0</v>
      </c>
      <c r="K34" s="32">
        <f t="shared" si="5"/>
        <v>0</v>
      </c>
      <c r="L34" s="32">
        <f t="shared" si="5"/>
        <v>0</v>
      </c>
      <c r="M34" s="32">
        <f t="shared" si="5"/>
        <v>0</v>
      </c>
      <c r="N34" s="32">
        <f t="shared" si="5"/>
        <v>0</v>
      </c>
      <c r="O34" s="32">
        <f t="shared" si="5"/>
        <v>0</v>
      </c>
      <c r="P34" s="32">
        <f t="shared" si="5"/>
        <v>0</v>
      </c>
      <c r="Q34" s="32">
        <f t="shared" si="5"/>
        <v>0</v>
      </c>
      <c r="R34" s="32">
        <f t="shared" si="5"/>
        <v>0</v>
      </c>
      <c r="S34" s="32">
        <f t="shared" si="5"/>
        <v>0</v>
      </c>
      <c r="T34" s="32">
        <f t="shared" si="5"/>
        <v>54795647.68</v>
      </c>
      <c r="U34" s="30">
        <f t="shared" si="4"/>
        <v>42.53</v>
      </c>
      <c r="V34" s="6">
        <v>0</v>
      </c>
      <c r="W34" s="7">
        <v>0</v>
      </c>
      <c r="X34" s="6">
        <v>0</v>
      </c>
    </row>
    <row r="35" spans="1:24" ht="38.25" outlineLevel="1">
      <c r="A35" s="11" t="s">
        <v>42</v>
      </c>
      <c r="B35" s="5"/>
      <c r="C35" s="5"/>
      <c r="D35" s="5"/>
      <c r="E35" s="5"/>
      <c r="F35" s="31">
        <v>1534300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736008.1</v>
      </c>
      <c r="U35" s="30">
        <f t="shared" si="4"/>
        <v>47.97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43</v>
      </c>
      <c r="B36" s="5"/>
      <c r="C36" s="5"/>
      <c r="D36" s="5"/>
      <c r="E36" s="5"/>
      <c r="F36" s="31">
        <v>6567100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2777023.25</v>
      </c>
      <c r="U36" s="30">
        <f t="shared" si="4"/>
        <v>42.29</v>
      </c>
      <c r="V36" s="6">
        <v>0</v>
      </c>
      <c r="W36" s="7">
        <v>0</v>
      </c>
      <c r="X36" s="6">
        <v>0</v>
      </c>
    </row>
    <row r="37" spans="1:24" ht="62.25" customHeight="1" outlineLevel="1">
      <c r="A37" s="11" t="s">
        <v>44</v>
      </c>
      <c r="B37" s="5"/>
      <c r="C37" s="5"/>
      <c r="D37" s="5"/>
      <c r="E37" s="5"/>
      <c r="F37" s="31">
        <v>49175500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22581707.5</v>
      </c>
      <c r="U37" s="30">
        <f t="shared" si="4"/>
        <v>45.92</v>
      </c>
      <c r="V37" s="6">
        <v>0</v>
      </c>
      <c r="W37" s="7">
        <v>0</v>
      </c>
      <c r="X37" s="6">
        <v>0</v>
      </c>
    </row>
    <row r="38" spans="1:24" ht="28.5" customHeight="1" hidden="1" outlineLevel="1">
      <c r="A38" s="11" t="s">
        <v>81</v>
      </c>
      <c r="B38" s="5"/>
      <c r="C38" s="5"/>
      <c r="D38" s="5"/>
      <c r="E38" s="5"/>
      <c r="F38" s="31">
        <v>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0"/>
      <c r="V38" s="6"/>
      <c r="W38" s="7"/>
      <c r="X38" s="6"/>
    </row>
    <row r="39" spans="1:24" ht="51" outlineLevel="1">
      <c r="A39" s="11" t="s">
        <v>45</v>
      </c>
      <c r="B39" s="5"/>
      <c r="C39" s="5"/>
      <c r="D39" s="5"/>
      <c r="E39" s="5"/>
      <c r="F39" s="31">
        <v>13171000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6583238.73</v>
      </c>
      <c r="U39" s="30">
        <f t="shared" si="4"/>
        <v>49.98</v>
      </c>
      <c r="V39" s="6">
        <v>0</v>
      </c>
      <c r="W39" s="7">
        <v>0</v>
      </c>
      <c r="X39" s="6">
        <v>0</v>
      </c>
    </row>
    <row r="40" spans="1:24" ht="30" customHeight="1" outlineLevel="1">
      <c r="A40" s="11" t="s">
        <v>46</v>
      </c>
      <c r="B40" s="5"/>
      <c r="C40" s="5"/>
      <c r="D40" s="5"/>
      <c r="E40" s="5"/>
      <c r="F40" s="31">
        <v>975700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975700</v>
      </c>
      <c r="U40" s="30">
        <f t="shared" si="4"/>
        <v>100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47</v>
      </c>
      <c r="B41" s="5"/>
      <c r="C41" s="5"/>
      <c r="D41" s="5"/>
      <c r="E41" s="5"/>
      <c r="F41" s="31">
        <v>950000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>
        <f t="shared" si="4"/>
        <v>0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48</v>
      </c>
      <c r="B42" s="5"/>
      <c r="C42" s="5"/>
      <c r="D42" s="5"/>
      <c r="E42" s="5"/>
      <c r="F42" s="31">
        <v>56470744.73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21141970.1</v>
      </c>
      <c r="U42" s="30">
        <f t="shared" si="4"/>
        <v>37.44</v>
      </c>
      <c r="V42" s="6">
        <v>0</v>
      </c>
      <c r="W42" s="7">
        <v>0</v>
      </c>
      <c r="X42" s="6">
        <v>0</v>
      </c>
    </row>
    <row r="43" spans="1:24" ht="38.25">
      <c r="A43" s="29" t="s">
        <v>3</v>
      </c>
      <c r="B43" s="5"/>
      <c r="C43" s="5"/>
      <c r="D43" s="5"/>
      <c r="E43" s="5"/>
      <c r="F43" s="32">
        <f>F44</f>
        <v>17820034.29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f>T44</f>
        <v>6522543.62</v>
      </c>
      <c r="U43" s="30">
        <f t="shared" si="4"/>
        <v>36.6</v>
      </c>
      <c r="V43" s="6">
        <v>0</v>
      </c>
      <c r="W43" s="7">
        <v>0</v>
      </c>
      <c r="X43" s="6">
        <v>0</v>
      </c>
    </row>
    <row r="44" spans="1:24" ht="51" outlineLevel="1">
      <c r="A44" s="11" t="s">
        <v>49</v>
      </c>
      <c r="B44" s="5"/>
      <c r="C44" s="5"/>
      <c r="D44" s="5"/>
      <c r="E44" s="5"/>
      <c r="F44" s="31">
        <v>17820034.29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6522543.62</v>
      </c>
      <c r="U44" s="30">
        <f t="shared" si="4"/>
        <v>36.6</v>
      </c>
      <c r="V44" s="6">
        <v>0</v>
      </c>
      <c r="W44" s="7">
        <v>0</v>
      </c>
      <c r="X44" s="6">
        <v>0</v>
      </c>
    </row>
    <row r="45" spans="1:24" ht="15">
      <c r="A45" s="13" t="s">
        <v>4</v>
      </c>
      <c r="B45" s="5"/>
      <c r="C45" s="5"/>
      <c r="D45" s="5"/>
      <c r="E45" s="5"/>
      <c r="F45" s="32">
        <f>SUM(F46:F49)</f>
        <v>242562114.5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f>SUM(T46:T49)</f>
        <v>95656739.78</v>
      </c>
      <c r="U45" s="30">
        <f t="shared" si="4"/>
        <v>39.44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50</v>
      </c>
      <c r="B46" s="5"/>
      <c r="C46" s="5"/>
      <c r="D46" s="5"/>
      <c r="E46" s="5"/>
      <c r="F46" s="31">
        <v>6420379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3141821.03</v>
      </c>
      <c r="U46" s="30">
        <f t="shared" si="4"/>
        <v>48.94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51</v>
      </c>
      <c r="B47" s="5"/>
      <c r="C47" s="5"/>
      <c r="D47" s="5"/>
      <c r="E47" s="5"/>
      <c r="F47" s="31">
        <v>66855815.47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25093157.78</v>
      </c>
      <c r="U47" s="30">
        <f t="shared" si="4"/>
        <v>37.53</v>
      </c>
      <c r="V47" s="6">
        <v>0</v>
      </c>
      <c r="W47" s="7">
        <v>0</v>
      </c>
      <c r="X47" s="6">
        <v>0</v>
      </c>
    </row>
    <row r="48" spans="1:24" ht="15" outlineLevel="1">
      <c r="A48" s="14" t="s">
        <v>52</v>
      </c>
      <c r="B48" s="5"/>
      <c r="C48" s="5"/>
      <c r="D48" s="5"/>
      <c r="E48" s="5"/>
      <c r="F48" s="31">
        <v>159599120.03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63793704.35</v>
      </c>
      <c r="U48" s="30">
        <f t="shared" si="4"/>
        <v>39.97</v>
      </c>
      <c r="V48" s="6">
        <v>0</v>
      </c>
      <c r="W48" s="7">
        <v>0</v>
      </c>
      <c r="X48" s="6">
        <v>0</v>
      </c>
    </row>
    <row r="49" spans="1:24" ht="25.5" outlineLevel="1">
      <c r="A49" s="14" t="s">
        <v>53</v>
      </c>
      <c r="B49" s="5"/>
      <c r="C49" s="5"/>
      <c r="D49" s="5"/>
      <c r="E49" s="5"/>
      <c r="F49" s="31">
        <v>9686800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3628056.62</v>
      </c>
      <c r="U49" s="30">
        <f t="shared" si="4"/>
        <v>37.45</v>
      </c>
      <c r="V49" s="6">
        <v>0</v>
      </c>
      <c r="W49" s="7">
        <v>0</v>
      </c>
      <c r="X49" s="6">
        <v>0</v>
      </c>
    </row>
    <row r="50" spans="1:24" ht="25.5">
      <c r="A50" s="29" t="s">
        <v>73</v>
      </c>
      <c r="B50" s="5"/>
      <c r="C50" s="5"/>
      <c r="D50" s="5"/>
      <c r="E50" s="5"/>
      <c r="F50" s="32">
        <f>SUM(F51:F54)</f>
        <v>200680102.1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f>SUM(T51:T54)</f>
        <v>46405168.2</v>
      </c>
      <c r="U50" s="30">
        <f t="shared" si="4"/>
        <v>23.12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54</v>
      </c>
      <c r="B51" s="5"/>
      <c r="C51" s="5"/>
      <c r="D51" s="5"/>
      <c r="E51" s="5"/>
      <c r="F51" s="31">
        <v>24940557.16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5809159.68</v>
      </c>
      <c r="U51" s="30">
        <f t="shared" si="4"/>
        <v>23.29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55</v>
      </c>
      <c r="B52" s="5"/>
      <c r="C52" s="5"/>
      <c r="D52" s="5"/>
      <c r="E52" s="5"/>
      <c r="F52" s="31">
        <v>32597203.75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6898660.57</v>
      </c>
      <c r="U52" s="30">
        <f t="shared" si="4"/>
        <v>21.16</v>
      </c>
      <c r="V52" s="6">
        <v>0</v>
      </c>
      <c r="W52" s="7">
        <v>0</v>
      </c>
      <c r="X52" s="6">
        <v>0</v>
      </c>
    </row>
    <row r="53" spans="1:24" ht="15" outlineLevel="1">
      <c r="A53" s="11" t="s">
        <v>56</v>
      </c>
      <c r="B53" s="5"/>
      <c r="C53" s="5"/>
      <c r="D53" s="5"/>
      <c r="E53" s="5"/>
      <c r="F53" s="31">
        <v>109316842.06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17504424.43</v>
      </c>
      <c r="U53" s="30">
        <f t="shared" si="4"/>
        <v>16.01</v>
      </c>
      <c r="V53" s="6">
        <v>0</v>
      </c>
      <c r="W53" s="7">
        <v>0</v>
      </c>
      <c r="X53" s="6">
        <v>0</v>
      </c>
    </row>
    <row r="54" spans="1:24" ht="25.5" outlineLevel="1">
      <c r="A54" s="11" t="s">
        <v>57</v>
      </c>
      <c r="B54" s="5"/>
      <c r="C54" s="5"/>
      <c r="D54" s="5"/>
      <c r="E54" s="5"/>
      <c r="F54" s="31">
        <v>33825499.13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16192923.52</v>
      </c>
      <c r="U54" s="30">
        <f t="shared" si="4"/>
        <v>47.87</v>
      </c>
      <c r="V54" s="6">
        <v>0</v>
      </c>
      <c r="W54" s="7">
        <v>0</v>
      </c>
      <c r="X54" s="6">
        <v>0</v>
      </c>
    </row>
    <row r="55" spans="1:24" ht="15">
      <c r="A55" s="4" t="s">
        <v>5</v>
      </c>
      <c r="B55" s="5"/>
      <c r="C55" s="5"/>
      <c r="D55" s="5"/>
      <c r="E55" s="5"/>
      <c r="F55" s="32">
        <f>F56</f>
        <v>4537017</v>
      </c>
      <c r="G55" s="32">
        <f aca="true" t="shared" si="6" ref="G55:T55">G56</f>
        <v>0</v>
      </c>
      <c r="H55" s="32">
        <f t="shared" si="6"/>
        <v>0</v>
      </c>
      <c r="I55" s="32">
        <f t="shared" si="6"/>
        <v>0</v>
      </c>
      <c r="J55" s="32">
        <f t="shared" si="6"/>
        <v>0</v>
      </c>
      <c r="K55" s="32">
        <f t="shared" si="6"/>
        <v>0</v>
      </c>
      <c r="L55" s="32">
        <f t="shared" si="6"/>
        <v>0</v>
      </c>
      <c r="M55" s="32">
        <f t="shared" si="6"/>
        <v>0</v>
      </c>
      <c r="N55" s="32">
        <f t="shared" si="6"/>
        <v>0</v>
      </c>
      <c r="O55" s="32">
        <f t="shared" si="6"/>
        <v>0</v>
      </c>
      <c r="P55" s="32">
        <f t="shared" si="6"/>
        <v>0</v>
      </c>
      <c r="Q55" s="32">
        <f t="shared" si="6"/>
        <v>0</v>
      </c>
      <c r="R55" s="32">
        <f t="shared" si="6"/>
        <v>0</v>
      </c>
      <c r="S55" s="32">
        <f t="shared" si="6"/>
        <v>0</v>
      </c>
      <c r="T55" s="32">
        <f t="shared" si="6"/>
        <v>1958498.15</v>
      </c>
      <c r="U55" s="30">
        <f t="shared" si="4"/>
        <v>43.17</v>
      </c>
      <c r="V55" s="6">
        <v>0</v>
      </c>
      <c r="W55" s="7">
        <v>0</v>
      </c>
      <c r="X55" s="6">
        <v>0</v>
      </c>
    </row>
    <row r="56" spans="1:24" ht="25.5" outlineLevel="1">
      <c r="A56" s="11" t="s">
        <v>58</v>
      </c>
      <c r="B56" s="5"/>
      <c r="C56" s="5"/>
      <c r="D56" s="5"/>
      <c r="E56" s="5"/>
      <c r="F56" s="31">
        <v>4537017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1958498.15</v>
      </c>
      <c r="U56" s="30">
        <f t="shared" si="4"/>
        <v>43.17</v>
      </c>
      <c r="V56" s="6">
        <v>0</v>
      </c>
      <c r="W56" s="7">
        <v>0</v>
      </c>
      <c r="X56" s="6">
        <v>0</v>
      </c>
    </row>
    <row r="57" spans="1:24" ht="15">
      <c r="A57" s="4" t="s">
        <v>6</v>
      </c>
      <c r="B57" s="5"/>
      <c r="C57" s="5"/>
      <c r="D57" s="5"/>
      <c r="E57" s="5"/>
      <c r="F57" s="32">
        <f>SUM(F58:F62)</f>
        <v>1375477898.69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f>SUM(T58:T62)</f>
        <v>689398353.62</v>
      </c>
      <c r="U57" s="30">
        <f t="shared" si="4"/>
        <v>50.12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59</v>
      </c>
      <c r="B58" s="5"/>
      <c r="C58" s="5"/>
      <c r="D58" s="5"/>
      <c r="E58" s="5"/>
      <c r="F58" s="31">
        <v>570470906.51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257511737.67</v>
      </c>
      <c r="U58" s="30">
        <f t="shared" si="4"/>
        <v>45.14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60</v>
      </c>
      <c r="B59" s="5"/>
      <c r="C59" s="5"/>
      <c r="D59" s="5"/>
      <c r="E59" s="5"/>
      <c r="F59" s="31">
        <v>440529358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246806675.75</v>
      </c>
      <c r="U59" s="30">
        <f t="shared" si="4"/>
        <v>56.03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84</v>
      </c>
      <c r="B60" s="5"/>
      <c r="C60" s="5"/>
      <c r="D60" s="5"/>
      <c r="E60" s="5"/>
      <c r="F60" s="31">
        <v>276141716.45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144909485.65</v>
      </c>
      <c r="U60" s="30">
        <f t="shared" si="4"/>
        <v>52.48</v>
      </c>
      <c r="V60" s="6"/>
      <c r="W60" s="7"/>
      <c r="X60" s="6"/>
    </row>
    <row r="61" spans="1:24" ht="15" outlineLevel="1">
      <c r="A61" s="11" t="s">
        <v>85</v>
      </c>
      <c r="B61" s="5"/>
      <c r="C61" s="5"/>
      <c r="D61" s="5"/>
      <c r="E61" s="5"/>
      <c r="F61" s="31">
        <v>34158203.73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17959009.1</v>
      </c>
      <c r="U61" s="30">
        <f t="shared" si="4"/>
        <v>52.58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61</v>
      </c>
      <c r="B62" s="5"/>
      <c r="C62" s="5"/>
      <c r="D62" s="5"/>
      <c r="E62" s="5"/>
      <c r="F62" s="31">
        <v>54177714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22211445.45</v>
      </c>
      <c r="U62" s="30">
        <f t="shared" si="4"/>
        <v>41</v>
      </c>
      <c r="V62" s="6">
        <v>0</v>
      </c>
      <c r="W62" s="7">
        <v>0</v>
      </c>
      <c r="X62" s="6">
        <v>0</v>
      </c>
    </row>
    <row r="63" spans="1:24" ht="15">
      <c r="A63" s="4" t="s">
        <v>7</v>
      </c>
      <c r="B63" s="5"/>
      <c r="C63" s="5"/>
      <c r="D63" s="5"/>
      <c r="E63" s="5"/>
      <c r="F63" s="32">
        <f>F64+F65</f>
        <v>142751910.4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f>T64+T65</f>
        <v>73143775.64</v>
      </c>
      <c r="U63" s="30">
        <f t="shared" si="4"/>
        <v>51.24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62</v>
      </c>
      <c r="B64" s="5"/>
      <c r="C64" s="5"/>
      <c r="D64" s="5"/>
      <c r="E64" s="5"/>
      <c r="F64" s="31">
        <v>136993910.4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70510709.4</v>
      </c>
      <c r="U64" s="30">
        <f t="shared" si="4"/>
        <v>51.47</v>
      </c>
      <c r="V64" s="6">
        <v>0</v>
      </c>
      <c r="W64" s="7">
        <v>0</v>
      </c>
      <c r="X64" s="6">
        <v>0</v>
      </c>
    </row>
    <row r="65" spans="1:24" ht="25.5" outlineLevel="1">
      <c r="A65" s="11" t="s">
        <v>77</v>
      </c>
      <c r="B65" s="5"/>
      <c r="C65" s="5"/>
      <c r="D65" s="5"/>
      <c r="E65" s="5"/>
      <c r="F65" s="31">
        <v>5758000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2633066.24</v>
      </c>
      <c r="U65" s="30">
        <f t="shared" si="4"/>
        <v>45.73</v>
      </c>
      <c r="V65" s="6"/>
      <c r="W65" s="7"/>
      <c r="X65" s="6"/>
    </row>
    <row r="66" spans="1:24" ht="15">
      <c r="A66" s="4" t="s">
        <v>8</v>
      </c>
      <c r="B66" s="5"/>
      <c r="C66" s="5"/>
      <c r="D66" s="5"/>
      <c r="E66" s="5"/>
      <c r="F66" s="32">
        <f>SUM(F67:F71)</f>
        <v>126732116.23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SUM(T67:T71)</f>
        <v>52231544.22</v>
      </c>
      <c r="U66" s="30">
        <f t="shared" si="4"/>
        <v>41.21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63</v>
      </c>
      <c r="B67" s="5"/>
      <c r="C67" s="5"/>
      <c r="D67" s="5"/>
      <c r="E67" s="5"/>
      <c r="F67" s="31">
        <v>2300000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1017834</v>
      </c>
      <c r="U67" s="30">
        <f t="shared" si="4"/>
        <v>44.25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64</v>
      </c>
      <c r="B68" s="5"/>
      <c r="C68" s="5"/>
      <c r="D68" s="5"/>
      <c r="E68" s="5"/>
      <c r="F68" s="31">
        <v>55778000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19614915</v>
      </c>
      <c r="U68" s="30">
        <f t="shared" si="4"/>
        <v>35.17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65</v>
      </c>
      <c r="B69" s="5"/>
      <c r="C69" s="5"/>
      <c r="D69" s="5"/>
      <c r="E69" s="5"/>
      <c r="F69" s="31">
        <v>24460216.23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10861902.49</v>
      </c>
      <c r="U69" s="30">
        <f t="shared" si="4"/>
        <v>44.41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66</v>
      </c>
      <c r="B70" s="5"/>
      <c r="C70" s="5"/>
      <c r="D70" s="5"/>
      <c r="E70" s="5"/>
      <c r="F70" s="31">
        <v>15063600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7025083.01</v>
      </c>
      <c r="U70" s="30">
        <f t="shared" si="4"/>
        <v>46.64</v>
      </c>
      <c r="V70" s="6">
        <v>0</v>
      </c>
      <c r="W70" s="7">
        <v>0</v>
      </c>
      <c r="X70" s="6">
        <v>0</v>
      </c>
    </row>
    <row r="71" spans="1:24" ht="25.5" outlineLevel="1">
      <c r="A71" s="11" t="s">
        <v>67</v>
      </c>
      <c r="B71" s="5"/>
      <c r="C71" s="5"/>
      <c r="D71" s="5"/>
      <c r="E71" s="5"/>
      <c r="F71" s="31">
        <v>29130300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13711809.72</v>
      </c>
      <c r="U71" s="30">
        <f t="shared" si="4"/>
        <v>47.07</v>
      </c>
      <c r="V71" s="6">
        <v>0</v>
      </c>
      <c r="W71" s="7">
        <v>0</v>
      </c>
      <c r="X71" s="6">
        <v>0</v>
      </c>
    </row>
    <row r="72" spans="1:24" ht="15">
      <c r="A72" s="4" t="s">
        <v>9</v>
      </c>
      <c r="B72" s="5"/>
      <c r="C72" s="5"/>
      <c r="D72" s="5"/>
      <c r="E72" s="5"/>
      <c r="F72" s="32">
        <f>SUM(F73:F76)</f>
        <v>110846016.52000001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f>SUM(T73:T76)</f>
        <v>38590376.34</v>
      </c>
      <c r="U72" s="30">
        <f t="shared" si="4"/>
        <v>34.81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68</v>
      </c>
      <c r="B73" s="5"/>
      <c r="C73" s="5"/>
      <c r="D73" s="5"/>
      <c r="E73" s="5"/>
      <c r="F73" s="31">
        <v>53119523.52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10351967.95</v>
      </c>
      <c r="U73" s="30">
        <f t="shared" si="4"/>
        <v>19.49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69</v>
      </c>
      <c r="B74" s="5"/>
      <c r="C74" s="5"/>
      <c r="D74" s="5"/>
      <c r="E74" s="5"/>
      <c r="F74" s="31">
        <v>46511862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22654585.14</v>
      </c>
      <c r="U74" s="30">
        <f t="shared" si="4"/>
        <v>48.71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86</v>
      </c>
      <c r="B75" s="5"/>
      <c r="C75" s="5"/>
      <c r="D75" s="5"/>
      <c r="E75" s="5"/>
      <c r="F75" s="31">
        <v>4789415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2467826</v>
      </c>
      <c r="U75" s="30">
        <f t="shared" si="4"/>
        <v>51.53</v>
      </c>
      <c r="V75" s="6"/>
      <c r="W75" s="7"/>
      <c r="X75" s="6"/>
    </row>
    <row r="76" spans="1:24" ht="25.5" outlineLevel="1">
      <c r="A76" s="11" t="s">
        <v>70</v>
      </c>
      <c r="B76" s="5"/>
      <c r="C76" s="5"/>
      <c r="D76" s="5"/>
      <c r="E76" s="5"/>
      <c r="F76" s="31">
        <v>6425216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3115997.25</v>
      </c>
      <c r="U76" s="30">
        <f t="shared" si="4"/>
        <v>48.5</v>
      </c>
      <c r="V76" s="6">
        <v>0</v>
      </c>
      <c r="W76" s="7">
        <v>0</v>
      </c>
      <c r="X76" s="6">
        <v>0</v>
      </c>
    </row>
    <row r="77" spans="1:24" ht="30" customHeight="1">
      <c r="A77" s="12" t="s">
        <v>72</v>
      </c>
      <c r="B77" s="5"/>
      <c r="C77" s="5"/>
      <c r="D77" s="5"/>
      <c r="E77" s="5"/>
      <c r="F77" s="32">
        <f>F78</f>
        <v>5556000</v>
      </c>
      <c r="G77" s="32">
        <f aca="true" t="shared" si="7" ref="G77:T77">G78</f>
        <v>0</v>
      </c>
      <c r="H77" s="32">
        <f t="shared" si="7"/>
        <v>0</v>
      </c>
      <c r="I77" s="32">
        <f t="shared" si="7"/>
        <v>0</v>
      </c>
      <c r="J77" s="32">
        <f t="shared" si="7"/>
        <v>0</v>
      </c>
      <c r="K77" s="32">
        <f t="shared" si="7"/>
        <v>0</v>
      </c>
      <c r="L77" s="32">
        <f t="shared" si="7"/>
        <v>0</v>
      </c>
      <c r="M77" s="32">
        <f t="shared" si="7"/>
        <v>0</v>
      </c>
      <c r="N77" s="32">
        <f t="shared" si="7"/>
        <v>0</v>
      </c>
      <c r="O77" s="32">
        <f t="shared" si="7"/>
        <v>0</v>
      </c>
      <c r="P77" s="32">
        <f t="shared" si="7"/>
        <v>0</v>
      </c>
      <c r="Q77" s="32">
        <f t="shared" si="7"/>
        <v>0</v>
      </c>
      <c r="R77" s="32">
        <f t="shared" si="7"/>
        <v>0</v>
      </c>
      <c r="S77" s="32">
        <f t="shared" si="7"/>
        <v>0</v>
      </c>
      <c r="T77" s="32">
        <f t="shared" si="7"/>
        <v>2653.57</v>
      </c>
      <c r="U77" s="30">
        <f t="shared" si="4"/>
        <v>0.05</v>
      </c>
      <c r="V77" s="6">
        <v>0</v>
      </c>
      <c r="W77" s="7">
        <v>0</v>
      </c>
      <c r="X77" s="6">
        <v>0</v>
      </c>
    </row>
    <row r="78" spans="1:24" ht="34.5" customHeight="1" outlineLevel="1">
      <c r="A78" s="11" t="s">
        <v>71</v>
      </c>
      <c r="B78" s="5"/>
      <c r="C78" s="5"/>
      <c r="D78" s="5"/>
      <c r="E78" s="5"/>
      <c r="F78" s="31">
        <v>5556000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2653.57</v>
      </c>
      <c r="U78" s="30">
        <f t="shared" si="4"/>
        <v>0.05</v>
      </c>
      <c r="V78" s="6">
        <v>0</v>
      </c>
      <c r="W78" s="7">
        <v>0</v>
      </c>
      <c r="X78" s="6">
        <v>0</v>
      </c>
    </row>
    <row r="79" spans="1:24" ht="39.75" customHeight="1" outlineLevel="1">
      <c r="A79" s="28" t="s">
        <v>80</v>
      </c>
      <c r="B79" s="5"/>
      <c r="C79" s="5"/>
      <c r="D79" s="5"/>
      <c r="E79" s="5"/>
      <c r="F79" s="32">
        <f aca="true" t="shared" si="8" ref="F79:T79">F8-F33</f>
        <v>-50592347.19000006</v>
      </c>
      <c r="G79" s="32">
        <f t="shared" si="8"/>
        <v>0</v>
      </c>
      <c r="H79" s="32">
        <f t="shared" si="8"/>
        <v>0</v>
      </c>
      <c r="I79" s="32">
        <f t="shared" si="8"/>
        <v>0</v>
      </c>
      <c r="J79" s="32">
        <f t="shared" si="8"/>
        <v>0</v>
      </c>
      <c r="K79" s="32">
        <f t="shared" si="8"/>
        <v>0</v>
      </c>
      <c r="L79" s="32">
        <f t="shared" si="8"/>
        <v>0</v>
      </c>
      <c r="M79" s="32">
        <f t="shared" si="8"/>
        <v>0</v>
      </c>
      <c r="N79" s="32">
        <f t="shared" si="8"/>
        <v>0</v>
      </c>
      <c r="O79" s="32">
        <f t="shared" si="8"/>
        <v>0</v>
      </c>
      <c r="P79" s="32">
        <f t="shared" si="8"/>
        <v>0</v>
      </c>
      <c r="Q79" s="32">
        <f t="shared" si="8"/>
        <v>0</v>
      </c>
      <c r="R79" s="32">
        <f t="shared" si="8"/>
        <v>0</v>
      </c>
      <c r="S79" s="32">
        <f t="shared" si="8"/>
        <v>0</v>
      </c>
      <c r="T79" s="32">
        <f t="shared" si="8"/>
        <v>9789199.809999943</v>
      </c>
      <c r="U79" s="20"/>
      <c r="V79" s="24"/>
      <c r="W79" s="25"/>
      <c r="X79" s="24"/>
    </row>
    <row r="80" spans="1:24" ht="45" customHeight="1">
      <c r="A80" s="23" t="s">
        <v>33</v>
      </c>
      <c r="B80" s="21"/>
      <c r="C80" s="21"/>
      <c r="D80" s="21"/>
      <c r="E80" s="21"/>
      <c r="F80" s="33">
        <f>SUM(F81,F87,F85,F84)</f>
        <v>50592347.19000006</v>
      </c>
      <c r="G80" s="33">
        <f aca="true" t="shared" si="9" ref="G80:T80">SUM(G81,G87,G85,G84)</f>
        <v>0</v>
      </c>
      <c r="H80" s="33">
        <f t="shared" si="9"/>
        <v>0</v>
      </c>
      <c r="I80" s="33">
        <f t="shared" si="9"/>
        <v>0</v>
      </c>
      <c r="J80" s="33">
        <f t="shared" si="9"/>
        <v>0</v>
      </c>
      <c r="K80" s="33">
        <f t="shared" si="9"/>
        <v>0</v>
      </c>
      <c r="L80" s="33">
        <f t="shared" si="9"/>
        <v>0</v>
      </c>
      <c r="M80" s="33">
        <f t="shared" si="9"/>
        <v>0</v>
      </c>
      <c r="N80" s="33">
        <f t="shared" si="9"/>
        <v>0</v>
      </c>
      <c r="O80" s="33">
        <f t="shared" si="9"/>
        <v>0</v>
      </c>
      <c r="P80" s="33">
        <f t="shared" si="9"/>
        <v>0</v>
      </c>
      <c r="Q80" s="33">
        <f t="shared" si="9"/>
        <v>0</v>
      </c>
      <c r="R80" s="33">
        <f t="shared" si="9"/>
        <v>0</v>
      </c>
      <c r="S80" s="33">
        <f t="shared" si="9"/>
        <v>0</v>
      </c>
      <c r="T80" s="33">
        <f t="shared" si="9"/>
        <v>-9789199.809999935</v>
      </c>
      <c r="U80" s="20"/>
      <c r="V80" s="1"/>
      <c r="W80" s="1"/>
      <c r="X80" s="1"/>
    </row>
    <row r="81" spans="1:24" ht="26.25">
      <c r="A81" s="22" t="s">
        <v>34</v>
      </c>
      <c r="B81" s="22"/>
      <c r="C81" s="22"/>
      <c r="D81" s="22"/>
      <c r="E81" s="22"/>
      <c r="F81" s="34">
        <f>F82+F83</f>
        <v>0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>
        <f>SUM(T82,T83)</f>
        <v>0</v>
      </c>
      <c r="U81" s="20"/>
      <c r="V81" s="8"/>
      <c r="W81" s="8"/>
      <c r="X81" s="8"/>
    </row>
    <row r="82" spans="1:21" ht="39">
      <c r="A82" s="26" t="s">
        <v>35</v>
      </c>
      <c r="B82" s="27"/>
      <c r="C82" s="27"/>
      <c r="D82" s="27"/>
      <c r="E82" s="27"/>
      <c r="F82" s="35">
        <v>49000000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5">
        <v>0</v>
      </c>
      <c r="U82" s="20"/>
    </row>
    <row r="83" spans="1:21" ht="39">
      <c r="A83" s="26" t="s">
        <v>36</v>
      </c>
      <c r="B83" s="27"/>
      <c r="C83" s="27"/>
      <c r="D83" s="27"/>
      <c r="E83" s="27"/>
      <c r="F83" s="35">
        <v>-49000000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>
        <v>0</v>
      </c>
      <c r="U83" s="20"/>
    </row>
    <row r="84" spans="1:21" ht="45.75" customHeight="1">
      <c r="A84" s="26" t="s">
        <v>83</v>
      </c>
      <c r="B84" s="27"/>
      <c r="C84" s="27"/>
      <c r="D84" s="27"/>
      <c r="E84" s="27"/>
      <c r="F84" s="35">
        <v>-10000000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-10000000</v>
      </c>
      <c r="U84" s="20"/>
    </row>
    <row r="85" spans="1:21" ht="26.25">
      <c r="A85" s="26" t="s">
        <v>78</v>
      </c>
      <c r="B85" s="27"/>
      <c r="C85" s="27"/>
      <c r="D85" s="27"/>
      <c r="E85" s="27"/>
      <c r="F85" s="35">
        <f>F86</f>
        <v>0</v>
      </c>
      <c r="G85" s="35">
        <f aca="true" t="shared" si="10" ref="G85:S85">G86</f>
        <v>0</v>
      </c>
      <c r="H85" s="35">
        <f t="shared" si="10"/>
        <v>0</v>
      </c>
      <c r="I85" s="35">
        <f t="shared" si="10"/>
        <v>0</v>
      </c>
      <c r="J85" s="35">
        <f t="shared" si="10"/>
        <v>0</v>
      </c>
      <c r="K85" s="35">
        <f t="shared" si="10"/>
        <v>0</v>
      </c>
      <c r="L85" s="35">
        <f t="shared" si="10"/>
        <v>0</v>
      </c>
      <c r="M85" s="35">
        <f t="shared" si="10"/>
        <v>0</v>
      </c>
      <c r="N85" s="35">
        <f t="shared" si="10"/>
        <v>0</v>
      </c>
      <c r="O85" s="35">
        <f t="shared" si="10"/>
        <v>0</v>
      </c>
      <c r="P85" s="35">
        <f t="shared" si="10"/>
        <v>0</v>
      </c>
      <c r="Q85" s="35">
        <f t="shared" si="10"/>
        <v>0</v>
      </c>
      <c r="R85" s="35">
        <f t="shared" si="10"/>
        <v>0</v>
      </c>
      <c r="S85" s="35">
        <f t="shared" si="10"/>
        <v>0</v>
      </c>
      <c r="T85" s="35">
        <f>SUM(T86)</f>
        <v>41893909.26</v>
      </c>
      <c r="U85" s="20"/>
    </row>
    <row r="86" spans="1:21" ht="90">
      <c r="A86" s="26" t="s">
        <v>79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41893909.26</v>
      </c>
      <c r="U86" s="20"/>
    </row>
    <row r="87" spans="1:21" ht="26.25">
      <c r="A87" s="26" t="s">
        <v>37</v>
      </c>
      <c r="B87" s="27"/>
      <c r="C87" s="27"/>
      <c r="D87" s="27"/>
      <c r="E87" s="27"/>
      <c r="F87" s="35">
        <f>SUM(F89,F91)</f>
        <v>60592347.19000006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f>SUM(T89,T91)</f>
        <v>-41683109.06999993</v>
      </c>
      <c r="U87" s="20"/>
    </row>
    <row r="88" spans="1:21" ht="15">
      <c r="A88" s="27" t="s">
        <v>38</v>
      </c>
      <c r="B88" s="27"/>
      <c r="C88" s="27"/>
      <c r="D88" s="27"/>
      <c r="E88" s="27"/>
      <c r="F88" s="35">
        <f>F89</f>
        <v>-2354215207.27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f>T89</f>
        <v>-1602223943.82</v>
      </c>
      <c r="U88" s="20"/>
    </row>
    <row r="89" spans="1:21" ht="26.25">
      <c r="A89" s="26" t="s">
        <v>39</v>
      </c>
      <c r="B89" s="27"/>
      <c r="C89" s="27"/>
      <c r="D89" s="27"/>
      <c r="E89" s="27"/>
      <c r="F89" s="35">
        <v>-2354215207.27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-1602223943.82</v>
      </c>
      <c r="U89" s="20"/>
    </row>
    <row r="90" spans="1:21" ht="15">
      <c r="A90" s="26" t="s">
        <v>40</v>
      </c>
      <c r="B90" s="27"/>
      <c r="C90" s="27"/>
      <c r="D90" s="27"/>
      <c r="E90" s="27"/>
      <c r="F90" s="35">
        <f>F91</f>
        <v>2414807554.46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f>T91</f>
        <v>1560540834.75</v>
      </c>
      <c r="U90" s="20"/>
    </row>
    <row r="91" spans="1:21" ht="26.25">
      <c r="A91" s="26" t="s">
        <v>41</v>
      </c>
      <c r="B91" s="27"/>
      <c r="C91" s="27"/>
      <c r="D91" s="27"/>
      <c r="E91" s="27"/>
      <c r="F91" s="35">
        <v>2414807554.46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1560540834.75</v>
      </c>
      <c r="U91" s="20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2017-07-11T08:09:00Z</dcterms:modified>
  <cp:category/>
  <cp:version/>
  <cp:contentType/>
  <cp:contentStatus/>
</cp:coreProperties>
</file>