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5200" windowHeight="11700" activeTab="1"/>
  </bookViews>
  <sheets>
    <sheet name="Общий список" sheetId="1" r:id="rId1"/>
    <sheet name="Итоговый список" sheetId="4" r:id="rId2"/>
    <sheet name="Выбывшие" sheetId="2" r:id="rId3"/>
  </sheets>
  <definedNames>
    <definedName name="_xlnm._FilterDatabase" localSheetId="2" hidden="1">Выбывшие!$A$2:$AG$14</definedName>
    <definedName name="_xlnm._FilterDatabase" localSheetId="1" hidden="1">'Итоговый список'!$A$2:$AF$26</definedName>
    <definedName name="_xlnm._FilterDatabase" localSheetId="0" hidden="1">'Общий список'!$A$2:$AF$38</definedName>
    <definedName name="_xlnm.Print_Area" localSheetId="1">'Итоговый список'!$A$1:$AG$35</definedName>
    <definedName name="_xlnm.Print_Area" localSheetId="0">'Общий список'!$A$1:$AG$47</definedName>
  </definedNames>
  <calcPr calcId="144525"/>
</workbook>
</file>

<file path=xl/calcChain.xml><?xml version="1.0" encoding="utf-8"?>
<calcChain xmlns="http://schemas.openxmlformats.org/spreadsheetml/2006/main">
  <c r="AF37" i="1" l="1"/>
  <c r="AF36" i="1"/>
  <c r="AF35" i="1"/>
  <c r="AE15" i="2"/>
  <c r="AD15" i="2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3" i="4"/>
  <c r="AD44" i="1" l="1"/>
  <c r="AF3" i="2" l="1"/>
  <c r="AC3" i="2"/>
  <c r="AF4" i="2"/>
  <c r="AC4" i="2"/>
  <c r="AF13" i="2"/>
  <c r="AC13" i="2"/>
  <c r="AF14" i="2"/>
  <c r="AC14" i="2"/>
  <c r="AF7" i="2"/>
  <c r="AC7" i="2"/>
  <c r="AF11" i="2"/>
  <c r="AC11" i="2"/>
  <c r="AF9" i="2"/>
  <c r="AC9" i="2"/>
  <c r="AF6" i="2"/>
  <c r="AC6" i="2"/>
  <c r="AF5" i="2"/>
  <c r="AC5" i="2"/>
  <c r="AE27" i="4"/>
  <c r="AD27" i="4"/>
  <c r="AF26" i="4"/>
  <c r="AC26" i="4"/>
  <c r="AF25" i="4"/>
  <c r="AC25" i="4"/>
  <c r="AF24" i="4"/>
  <c r="AC24" i="4"/>
  <c r="AF23" i="4"/>
  <c r="AC23" i="4"/>
  <c r="AF22" i="4"/>
  <c r="AC22" i="4"/>
  <c r="AF21" i="4"/>
  <c r="AC21" i="4"/>
  <c r="AF20" i="4"/>
  <c r="AC20" i="4"/>
  <c r="AF16" i="4"/>
  <c r="AC16" i="4"/>
  <c r="AF19" i="4"/>
  <c r="AC19" i="4"/>
  <c r="AF18" i="4"/>
  <c r="AC18" i="4"/>
  <c r="AF17" i="4"/>
  <c r="AC17" i="4"/>
  <c r="AF11" i="4"/>
  <c r="AC11" i="4"/>
  <c r="AF15" i="4"/>
  <c r="AC15" i="4"/>
  <c r="AF14" i="4"/>
  <c r="AC14" i="4"/>
  <c r="AF13" i="4"/>
  <c r="AC13" i="4"/>
  <c r="AF12" i="4"/>
  <c r="AC12" i="4"/>
  <c r="AF10" i="4"/>
  <c r="AC10" i="4"/>
  <c r="AF9" i="4"/>
  <c r="AC9" i="4"/>
  <c r="AF8" i="4"/>
  <c r="AC8" i="4"/>
  <c r="AF7" i="4"/>
  <c r="AC7" i="4"/>
  <c r="AF6" i="4"/>
  <c r="AC6" i="4"/>
  <c r="AF5" i="4"/>
  <c r="AC5" i="4"/>
  <c r="AF4" i="4"/>
  <c r="AC4" i="4"/>
  <c r="AF3" i="4"/>
  <c r="AC3" i="4"/>
  <c r="AF27" i="4" l="1"/>
  <c r="AD30" i="4" s="1"/>
  <c r="AE41" i="1"/>
  <c r="AE42" i="1" s="1"/>
  <c r="AC5" i="1" l="1"/>
  <c r="AC32" i="1"/>
  <c r="AC14" i="1"/>
  <c r="AC34" i="1"/>
  <c r="AC7" i="1"/>
  <c r="AC10" i="1"/>
  <c r="AC6" i="1"/>
  <c r="AC8" i="1"/>
  <c r="AC24" i="1"/>
  <c r="AC23" i="1"/>
  <c r="AC4" i="1"/>
  <c r="AC33" i="1"/>
  <c r="AC19" i="1"/>
  <c r="AC18" i="1"/>
  <c r="AC30" i="1"/>
  <c r="AC13" i="1"/>
  <c r="AC21" i="1"/>
  <c r="AC20" i="1"/>
  <c r="AC31" i="1"/>
  <c r="AC11" i="1"/>
  <c r="AC15" i="1"/>
  <c r="AC27" i="1"/>
  <c r="AC26" i="1"/>
  <c r="AC16" i="1"/>
  <c r="AC38" i="1"/>
  <c r="AC25" i="1"/>
  <c r="AC12" i="1"/>
  <c r="AC3" i="1"/>
  <c r="AC9" i="1"/>
  <c r="AC28" i="1"/>
  <c r="AC29" i="1"/>
  <c r="AC17" i="1"/>
  <c r="AC22" i="1"/>
  <c r="AD39" i="1"/>
  <c r="AE39" i="1"/>
  <c r="AF10" i="2" l="1"/>
  <c r="AF8" i="2" l="1"/>
  <c r="AF15" i="2" s="1"/>
  <c r="AF12" i="2"/>
  <c r="AF9" i="1" l="1"/>
  <c r="AF26" i="1"/>
  <c r="AF20" i="1"/>
  <c r="AF33" i="1"/>
  <c r="AF3" i="1"/>
  <c r="AF15" i="1" l="1"/>
  <c r="AF5" i="1" l="1"/>
  <c r="AF32" i="1"/>
  <c r="AF34" i="1"/>
  <c r="AF14" i="1"/>
  <c r="AF10" i="1"/>
  <c r="AF8" i="1"/>
  <c r="AF6" i="1"/>
  <c r="AF23" i="1"/>
  <c r="AF24" i="1"/>
  <c r="AF4" i="1"/>
  <c r="AF19" i="1"/>
  <c r="AF18" i="1"/>
  <c r="AF13" i="1"/>
  <c r="AF30" i="1"/>
  <c r="AF21" i="1"/>
  <c r="AF31" i="1"/>
  <c r="AF11" i="1"/>
  <c r="AF27" i="1"/>
  <c r="AF16" i="1"/>
  <c r="AF38" i="1"/>
  <c r="AF25" i="1"/>
  <c r="AF7" i="1"/>
  <c r="AF12" i="1"/>
  <c r="AF28" i="1"/>
  <c r="AF29" i="1"/>
  <c r="AF17" i="1"/>
  <c r="AF22" i="1"/>
  <c r="Y41" i="1" l="1"/>
  <c r="Y42" i="1"/>
  <c r="AF39" i="1"/>
  <c r="AD42" i="1" s="1"/>
  <c r="Y43" i="1" l="1"/>
  <c r="Y44" i="1" s="1"/>
</calcChain>
</file>

<file path=xl/comments1.xml><?xml version="1.0" encoding="utf-8"?>
<comments xmlns="http://schemas.openxmlformats.org/spreadsheetml/2006/main">
  <authors>
    <author>Сперанский Михаил Викторович</author>
  </authors>
  <commentList>
    <comment ref="B16" authorId="0">
      <text>
        <r>
          <rPr>
            <b/>
            <sz val="9"/>
            <color indexed="81"/>
            <rFont val="Tahoma"/>
            <charset val="1"/>
          </rPr>
          <t>Сперанский Михаил Викторович:</t>
        </r>
        <r>
          <rPr>
            <sz val="9"/>
            <color indexed="81"/>
            <rFont val="Tahoma"/>
            <charset val="1"/>
          </rPr>
          <t xml:space="preserve">
нет осн. Сметы (1 скамейка, 1 урна)</t>
        </r>
      </text>
    </comment>
  </commentList>
</comments>
</file>

<file path=xl/comments2.xml><?xml version="1.0" encoding="utf-8"?>
<comments xmlns="http://schemas.openxmlformats.org/spreadsheetml/2006/main">
  <authors>
    <author>Сперанский Михаил Викторович</author>
  </authors>
  <commentList>
    <comment ref="B7" authorId="0">
      <text>
        <r>
          <rPr>
            <b/>
            <sz val="9"/>
            <color indexed="81"/>
            <rFont val="Tahoma"/>
            <charset val="1"/>
          </rPr>
          <t>Сперанский Михаил Викторович:</t>
        </r>
        <r>
          <rPr>
            <sz val="9"/>
            <color indexed="81"/>
            <rFont val="Tahoma"/>
            <charset val="1"/>
          </rPr>
          <t xml:space="preserve">
нет осн. Сметы (1 скамейка, 1 урна)</t>
        </r>
      </text>
    </comment>
  </commentList>
</comments>
</file>

<file path=xl/sharedStrings.xml><?xml version="1.0" encoding="utf-8"?>
<sst xmlns="http://schemas.openxmlformats.org/spreadsheetml/2006/main" count="427" uniqueCount="79">
  <si>
    <t>№                  п/п</t>
  </si>
  <si>
    <t>Адрес</t>
  </si>
  <si>
    <t>Организационные критерии</t>
  </si>
  <si>
    <t>Технические критерии</t>
  </si>
  <si>
    <t>Финансовые критерии</t>
  </si>
  <si>
    <t>Срок ввода в эксплуатацию МКД</t>
  </si>
  <si>
    <t>Выполнение работ по капитальному ремонту МКД, согласно краткосрочному плану в 2016 году (наличие договора на СМР)</t>
  </si>
  <si>
    <t>Предоставление копии кадастрового паспорта на дворовую территорию</t>
  </si>
  <si>
    <t>Отсутствие кадастрового паспорта на дворовую территорию</t>
  </si>
  <si>
    <t>Доля голосов собственников, принявших участие в голосовании по вопросам повестки общего собрания</t>
  </si>
  <si>
    <t>Участие собственников в благоустройстве территории  за последние пять лет (проведение субботников, участие в конкурсах на лучший двор, разбивка клумб)</t>
  </si>
  <si>
    <t>Избрание и деятельность совета МКД согласно ст.161.1 ЖК РФ</t>
  </si>
  <si>
    <t>В МКД выбран и реализован способ управления ТСЖ</t>
  </si>
  <si>
    <t>Кол-во квартир в домах, прилегающих к дворовой территории</t>
  </si>
  <si>
    <t>Доля финансового участия собственников помещений по минимальному перечню работ</t>
  </si>
  <si>
    <t>Доля финансового участия собственников помещений по дополнительному перечню работ</t>
  </si>
  <si>
    <t>Наличие принятого решения по доле финансового участия иных  заинтересованных лиц (спонсоры)</t>
  </si>
  <si>
    <t>Уровень оплаты за жилое помещение и коммунальные услуги в зависимости от среднего уровня оплаты за жилое помещение и коммунальные услуги по  МО</t>
  </si>
  <si>
    <t>ул. Диктатуры Пролетариата, дом  № 8</t>
  </si>
  <si>
    <t>ул. Диктатуры Пролетариата, дом № 10</t>
  </si>
  <si>
    <t>ул. Диктатуры Пролетариата, дом  № 15</t>
  </si>
  <si>
    <t>ул. Диктатуры Пролетариата, дом  № 30А</t>
  </si>
  <si>
    <t>ул. Юбилейная, дом № 25</t>
  </si>
  <si>
    <t>ул. Парковая, дом № 44</t>
  </si>
  <si>
    <t>ул. Калинина, дом № 11</t>
  </si>
  <si>
    <t>ул. Первостроителей, дом       № 49</t>
  </si>
  <si>
    <t>ул. Панфилова, дом № 4</t>
  </si>
  <si>
    <t>ул. Энергетиков, дом № 4</t>
  </si>
  <si>
    <t>ул. Советской Армии, дом № 3</t>
  </si>
  <si>
    <t>ул. Полевая, дом № 25</t>
  </si>
  <si>
    <t>ул. Бортникова, дом № 38</t>
  </si>
  <si>
    <t>ул. Первостроителей, дом       № 15</t>
  </si>
  <si>
    <t>ул. Бортникова, дом № 44</t>
  </si>
  <si>
    <t>ул. Набережная, дом № 78</t>
  </si>
  <si>
    <t>ул. Строителей, дом № 5А</t>
  </si>
  <si>
    <t>ул. Бортникова, дом № 48</t>
  </si>
  <si>
    <t xml:space="preserve">ул. Комсомольская, дом № 6 </t>
  </si>
  <si>
    <t>ул. Калинина, дом № 23</t>
  </si>
  <si>
    <t>ул. Набережная, дом № 34</t>
  </si>
  <si>
    <t>ул. Набережная, дом № 2</t>
  </si>
  <si>
    <t>ул. Монтажников, дом № 27</t>
  </si>
  <si>
    <t>ул. Бортникова, дом № 20</t>
  </si>
  <si>
    <t>ул. Бортникова, дом № 42</t>
  </si>
  <si>
    <t>Баллы</t>
  </si>
  <si>
    <t>да</t>
  </si>
  <si>
    <t>нет</t>
  </si>
  <si>
    <t>проведение субботников</t>
  </si>
  <si>
    <t>разбивка клумб</t>
  </si>
  <si>
    <t>фасад</t>
  </si>
  <si>
    <t>водоотведение</t>
  </si>
  <si>
    <t>ул. Полевая, дом 27</t>
  </si>
  <si>
    <t>лифты, крыша</t>
  </si>
  <si>
    <t>ул. Мира, дом № 19</t>
  </si>
  <si>
    <t>ул. Строителей, дом № 16</t>
  </si>
  <si>
    <t>ул. Ленина, дом № 1</t>
  </si>
  <si>
    <t>Итого Баллы</t>
  </si>
  <si>
    <t>Сметная стоиморсть</t>
  </si>
  <si>
    <t>Софин. Жит</t>
  </si>
  <si>
    <t>софин гос</t>
  </si>
  <si>
    <t>Всего:</t>
  </si>
  <si>
    <t>Выделенные средства:</t>
  </si>
  <si>
    <t>Разница:</t>
  </si>
  <si>
    <t>Переулок Малый, дом № 2А</t>
  </si>
  <si>
    <t>ул. Энергетиков, дом № 3</t>
  </si>
  <si>
    <t>ул. Набережная, дом № 1</t>
  </si>
  <si>
    <t>инжененрные сети</t>
  </si>
  <si>
    <t>ул. Парковая, дом № 68</t>
  </si>
  <si>
    <t>ул. Набережная, дом № 2Б</t>
  </si>
  <si>
    <t>ул. Монтажников, дом № 29</t>
  </si>
  <si>
    <t>ул. Гоголя, дом № 2А</t>
  </si>
  <si>
    <t>Выделено</t>
  </si>
  <si>
    <t>Остаток (общ)</t>
  </si>
  <si>
    <t>Да</t>
  </si>
  <si>
    <t>Сметная стоимость</t>
  </si>
  <si>
    <t>Причина выбытия</t>
  </si>
  <si>
    <t>Поздний срок оформления протокола</t>
  </si>
  <si>
    <t>Остаток</t>
  </si>
  <si>
    <t>Заявление, на 2018 год</t>
  </si>
  <si>
    <t>Не вошли по рейтингу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</si>
</sst>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6" fillId="0" borderId="0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0" fillId="0" borderId="1" xfId="1" applyNumberFormat="1" applyFont="1" applyFill="1" applyBorder="1" applyAlignment="1">
      <alignment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43" fontId="0" fillId="0" borderId="0" xfId="1" applyNumberFormat="1" applyFont="1" applyFill="1"/>
    <xf numFmtId="0" fontId="7" fillId="0" borderId="0" xfId="0" applyFont="1" applyFill="1"/>
    <xf numFmtId="164" fontId="0" fillId="0" borderId="0" xfId="0" applyNumberFormat="1" applyFill="1"/>
    <xf numFmtId="0" fontId="6" fillId="0" borderId="0" xfId="0" applyFont="1" applyFill="1"/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0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43" fontId="0" fillId="2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0" fillId="3" borderId="1" xfId="1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3" fontId="0" fillId="0" borderId="0" xfId="0" applyNumberFormat="1" applyFill="1"/>
    <xf numFmtId="43" fontId="0" fillId="5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3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4" fillId="0" borderId="0" xfId="0" applyFont="1" applyFill="1"/>
    <xf numFmtId="43" fontId="14" fillId="0" borderId="0" xfId="1" applyNumberFormat="1" applyFont="1" applyFill="1" applyBorder="1" applyAlignment="1">
      <alignment vertical="center"/>
    </xf>
    <xf numFmtId="43" fontId="14" fillId="0" borderId="0" xfId="1" applyNumberFormat="1" applyFont="1" applyFill="1"/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0" fillId="4" borderId="0" xfId="1" applyNumberFormat="1" applyFont="1" applyFill="1" applyBorder="1" applyAlignment="1">
      <alignment vertical="center"/>
    </xf>
    <xf numFmtId="43" fontId="0" fillId="0" borderId="0" xfId="0" applyNumberForma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5" fillId="0" borderId="0" xfId="0" applyFont="1" applyFill="1"/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1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3" fontId="15" fillId="3" borderId="1" xfId="1" applyNumberFormat="1" applyFont="1" applyFill="1" applyBorder="1" applyAlignment="1">
      <alignment vertical="center"/>
    </xf>
    <xf numFmtId="43" fontId="15" fillId="0" borderId="1" xfId="1" applyNumberFormat="1" applyFont="1" applyFill="1" applyBorder="1" applyAlignment="1">
      <alignment vertical="center"/>
    </xf>
    <xf numFmtId="164" fontId="15" fillId="0" borderId="1" xfId="0" applyNumberFormat="1" applyFont="1" applyFill="1" applyBorder="1"/>
    <xf numFmtId="0" fontId="16" fillId="3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9" fontId="20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0" fontId="20" fillId="0" borderId="1" xfId="0" applyNumberFormat="1" applyFont="1" applyFill="1" applyBorder="1" applyAlignment="1">
      <alignment vertical="center" wrapText="1"/>
    </xf>
    <xf numFmtId="43" fontId="15" fillId="6" borderId="1" xfId="1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43" fontId="22" fillId="0" borderId="0" xfId="1" applyNumberFormat="1" applyFont="1" applyFill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7"/>
  <sheetViews>
    <sheetView view="pageBreakPreview" topLeftCell="D1" zoomScale="85" zoomScaleNormal="130" zoomScaleSheetLayoutView="85" workbookViewId="0">
      <selection activeCell="AD39" sqref="AD39"/>
    </sheetView>
  </sheetViews>
  <sheetFormatPr defaultRowHeight="15" x14ac:dyDescent="0.25"/>
  <cols>
    <col min="1" max="1" width="5.5703125" style="18" customWidth="1"/>
    <col min="2" max="2" width="26.7109375" style="18" customWidth="1"/>
    <col min="3" max="3" width="9.85546875" style="18" customWidth="1"/>
    <col min="4" max="4" width="5" style="18" customWidth="1"/>
    <col min="5" max="5" width="10.42578125" style="18" customWidth="1"/>
    <col min="6" max="6" width="5" style="18" customWidth="1"/>
    <col min="7" max="7" width="10.140625" style="18" customWidth="1"/>
    <col min="8" max="8" width="5" style="18" customWidth="1"/>
    <col min="9" max="9" width="10.140625" style="18" customWidth="1"/>
    <col min="10" max="10" width="5" style="18" customWidth="1"/>
    <col min="11" max="11" width="9.140625" style="18"/>
    <col min="12" max="12" width="5" style="18" customWidth="1"/>
    <col min="13" max="13" width="13.140625" style="18" customWidth="1"/>
    <col min="14" max="14" width="5" style="66" customWidth="1"/>
    <col min="15" max="15" width="9.140625" style="18"/>
    <col min="16" max="16" width="5" style="18" customWidth="1"/>
    <col min="17" max="17" width="9.140625" style="18"/>
    <col min="18" max="18" width="5" style="18" customWidth="1"/>
    <col min="19" max="19" width="9.140625" style="18"/>
    <col min="20" max="20" width="5" style="18" customWidth="1"/>
    <col min="21" max="21" width="9.140625" style="18"/>
    <col min="22" max="22" width="5" style="18" customWidth="1"/>
    <col min="23" max="23" width="9.140625" style="18"/>
    <col min="24" max="24" width="5" style="18" customWidth="1"/>
    <col min="25" max="25" width="16.28515625" style="18" bestFit="1" customWidth="1"/>
    <col min="26" max="26" width="5" style="18" customWidth="1"/>
    <col min="27" max="27" width="11.5703125" style="18" customWidth="1"/>
    <col min="28" max="28" width="5" style="18" customWidth="1"/>
    <col min="29" max="29" width="14.28515625" style="18" customWidth="1"/>
    <col min="30" max="30" width="19.85546875" style="18" bestFit="1" customWidth="1"/>
    <col min="31" max="31" width="15.140625" style="18" bestFit="1" customWidth="1"/>
    <col min="32" max="32" width="16.28515625" style="18" bestFit="1" customWidth="1"/>
    <col min="33" max="33" width="15.85546875" style="18" customWidth="1"/>
    <col min="34" max="16384" width="9.140625" style="18"/>
  </cols>
  <sheetData>
    <row r="1" spans="1:32" ht="15" customHeight="1" x14ac:dyDescent="0.25">
      <c r="C1" s="78" t="s">
        <v>3</v>
      </c>
      <c r="D1" s="79"/>
      <c r="E1" s="79"/>
      <c r="F1" s="79"/>
      <c r="G1" s="79"/>
      <c r="H1" s="79"/>
      <c r="I1" s="79"/>
      <c r="J1" s="80"/>
      <c r="K1" s="78" t="s">
        <v>2</v>
      </c>
      <c r="L1" s="79"/>
      <c r="M1" s="79"/>
      <c r="N1" s="79"/>
      <c r="O1" s="79"/>
      <c r="P1" s="79"/>
      <c r="Q1" s="79"/>
      <c r="R1" s="79"/>
      <c r="S1" s="79"/>
      <c r="T1" s="80"/>
      <c r="U1" s="78" t="s">
        <v>4</v>
      </c>
      <c r="V1" s="79"/>
      <c r="W1" s="79"/>
      <c r="X1" s="79"/>
      <c r="Y1" s="79"/>
      <c r="Z1" s="79"/>
      <c r="AA1" s="79"/>
      <c r="AB1" s="80"/>
    </row>
    <row r="2" spans="1:32" ht="132" customHeight="1" x14ac:dyDescent="0.25">
      <c r="A2" s="19" t="s">
        <v>0</v>
      </c>
      <c r="B2" s="20" t="s">
        <v>1</v>
      </c>
      <c r="C2" s="4" t="s">
        <v>5</v>
      </c>
      <c r="D2" s="4" t="s">
        <v>43</v>
      </c>
      <c r="E2" s="4" t="s">
        <v>6</v>
      </c>
      <c r="F2" s="4" t="s">
        <v>43</v>
      </c>
      <c r="G2" s="4" t="s">
        <v>7</v>
      </c>
      <c r="H2" s="4" t="s">
        <v>43</v>
      </c>
      <c r="I2" s="4" t="s">
        <v>8</v>
      </c>
      <c r="J2" s="4" t="s">
        <v>43</v>
      </c>
      <c r="K2" s="4" t="s">
        <v>9</v>
      </c>
      <c r="L2" s="4" t="s">
        <v>43</v>
      </c>
      <c r="M2" s="4" t="s">
        <v>10</v>
      </c>
      <c r="N2" s="61" t="s">
        <v>43</v>
      </c>
      <c r="O2" s="4" t="s">
        <v>11</v>
      </c>
      <c r="P2" s="4" t="s">
        <v>43</v>
      </c>
      <c r="Q2" s="4" t="s">
        <v>12</v>
      </c>
      <c r="R2" s="4" t="s">
        <v>43</v>
      </c>
      <c r="S2" s="4" t="s">
        <v>13</v>
      </c>
      <c r="T2" s="4" t="s">
        <v>43</v>
      </c>
      <c r="U2" s="4" t="s">
        <v>14</v>
      </c>
      <c r="V2" s="4" t="s">
        <v>43</v>
      </c>
      <c r="W2" s="4" t="s">
        <v>15</v>
      </c>
      <c r="X2" s="4" t="s">
        <v>43</v>
      </c>
      <c r="Y2" s="4" t="s">
        <v>16</v>
      </c>
      <c r="Z2" s="4" t="s">
        <v>43</v>
      </c>
      <c r="AA2" s="4" t="s">
        <v>17</v>
      </c>
      <c r="AB2" s="4" t="s">
        <v>43</v>
      </c>
      <c r="AC2" s="20" t="s">
        <v>55</v>
      </c>
      <c r="AD2" s="4" t="s">
        <v>73</v>
      </c>
      <c r="AE2" s="4" t="s">
        <v>57</v>
      </c>
      <c r="AF2" s="4" t="s">
        <v>58</v>
      </c>
    </row>
    <row r="3" spans="1:32" s="44" customFormat="1" ht="30" x14ac:dyDescent="0.25">
      <c r="A3" s="48">
        <v>13</v>
      </c>
      <c r="B3" s="55" t="s">
        <v>62</v>
      </c>
      <c r="C3" s="50">
        <v>1998</v>
      </c>
      <c r="D3" s="50">
        <v>3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1</v>
      </c>
      <c r="K3" s="42">
        <v>84.08</v>
      </c>
      <c r="L3" s="42">
        <v>7</v>
      </c>
      <c r="M3" s="58" t="s">
        <v>45</v>
      </c>
      <c r="N3" s="67">
        <v>0</v>
      </c>
      <c r="O3" s="42" t="s">
        <v>44</v>
      </c>
      <c r="P3" s="42">
        <v>3</v>
      </c>
      <c r="Q3" s="42" t="s">
        <v>45</v>
      </c>
      <c r="R3" s="42">
        <v>0</v>
      </c>
      <c r="S3" s="42">
        <v>18</v>
      </c>
      <c r="T3" s="42">
        <v>2</v>
      </c>
      <c r="U3" s="42">
        <v>2</v>
      </c>
      <c r="V3" s="42">
        <v>0</v>
      </c>
      <c r="W3" s="42">
        <v>0</v>
      </c>
      <c r="X3" s="42">
        <v>0</v>
      </c>
      <c r="Y3" s="42">
        <v>0</v>
      </c>
      <c r="Z3" s="42">
        <v>0</v>
      </c>
      <c r="AA3" s="52">
        <v>0.995</v>
      </c>
      <c r="AB3" s="42">
        <v>3</v>
      </c>
      <c r="AC3" s="43">
        <f t="shared" ref="AC3:AC34" si="0">F3+H3+J3+L3+N3+P3+R3+T3+V3+X3+Z3+AB3</f>
        <v>16</v>
      </c>
      <c r="AD3" s="38">
        <v>44241</v>
      </c>
      <c r="AE3" s="38">
        <v>867.47</v>
      </c>
      <c r="AF3" s="60">
        <f t="shared" ref="AF3:AF38" si="1">AD3-AE3</f>
        <v>43373.53</v>
      </c>
    </row>
    <row r="4" spans="1:32" s="44" customFormat="1" ht="30" x14ac:dyDescent="0.25">
      <c r="A4" s="48">
        <v>16</v>
      </c>
      <c r="B4" s="55" t="s">
        <v>41</v>
      </c>
      <c r="C4" s="39">
        <v>1969</v>
      </c>
      <c r="D4" s="39">
        <v>6</v>
      </c>
      <c r="E4" s="40">
        <v>0</v>
      </c>
      <c r="F4" s="41">
        <v>0</v>
      </c>
      <c r="G4" s="41">
        <v>0</v>
      </c>
      <c r="H4" s="41">
        <v>0</v>
      </c>
      <c r="I4" s="41">
        <v>0</v>
      </c>
      <c r="J4" s="41">
        <v>1</v>
      </c>
      <c r="K4" s="40">
        <v>73.61</v>
      </c>
      <c r="L4" s="40">
        <v>6</v>
      </c>
      <c r="M4" s="40" t="s">
        <v>46</v>
      </c>
      <c r="N4" s="62">
        <v>9</v>
      </c>
      <c r="O4" s="42" t="s">
        <v>44</v>
      </c>
      <c r="P4" s="42">
        <v>3</v>
      </c>
      <c r="Q4" s="42" t="s">
        <v>45</v>
      </c>
      <c r="R4" s="42">
        <v>0</v>
      </c>
      <c r="S4" s="40">
        <v>100</v>
      </c>
      <c r="T4" s="40">
        <v>3</v>
      </c>
      <c r="U4" s="41">
        <v>2</v>
      </c>
      <c r="V4" s="42">
        <v>0</v>
      </c>
      <c r="W4" s="41">
        <v>20</v>
      </c>
      <c r="X4" s="42">
        <v>0</v>
      </c>
      <c r="Y4" s="41">
        <v>0</v>
      </c>
      <c r="Z4" s="42">
        <v>0</v>
      </c>
      <c r="AA4" s="40">
        <v>96.37</v>
      </c>
      <c r="AB4" s="42">
        <v>0</v>
      </c>
      <c r="AC4" s="43">
        <f t="shared" si="0"/>
        <v>22</v>
      </c>
      <c r="AD4" s="38">
        <v>1148298.79</v>
      </c>
      <c r="AE4" s="38">
        <v>22515.66</v>
      </c>
      <c r="AF4" s="38">
        <f t="shared" si="1"/>
        <v>1125783.1300000001</v>
      </c>
    </row>
    <row r="5" spans="1:32" s="44" customFormat="1" ht="30" x14ac:dyDescent="0.25">
      <c r="A5" s="48">
        <v>17</v>
      </c>
      <c r="B5" s="55" t="s">
        <v>30</v>
      </c>
      <c r="C5" s="39">
        <v>1968</v>
      </c>
      <c r="D5" s="39">
        <v>6</v>
      </c>
      <c r="E5" s="40">
        <v>0</v>
      </c>
      <c r="F5" s="41">
        <v>0</v>
      </c>
      <c r="G5" s="41">
        <v>0</v>
      </c>
      <c r="H5" s="41">
        <v>0</v>
      </c>
      <c r="I5" s="41">
        <v>0</v>
      </c>
      <c r="J5" s="41">
        <v>1</v>
      </c>
      <c r="K5" s="40">
        <v>86.67</v>
      </c>
      <c r="L5" s="40">
        <v>7</v>
      </c>
      <c r="M5" s="40" t="s">
        <v>46</v>
      </c>
      <c r="N5" s="62">
        <v>6</v>
      </c>
      <c r="O5" s="42" t="s">
        <v>44</v>
      </c>
      <c r="P5" s="42">
        <v>3</v>
      </c>
      <c r="Q5" s="42" t="s">
        <v>45</v>
      </c>
      <c r="R5" s="42">
        <v>0</v>
      </c>
      <c r="S5" s="40">
        <v>45</v>
      </c>
      <c r="T5" s="40">
        <v>2</v>
      </c>
      <c r="U5" s="41">
        <v>2</v>
      </c>
      <c r="V5" s="42">
        <v>0</v>
      </c>
      <c r="W5" s="41">
        <v>20</v>
      </c>
      <c r="X5" s="42">
        <v>0</v>
      </c>
      <c r="Y5" s="41">
        <v>0</v>
      </c>
      <c r="Z5" s="42">
        <v>0</v>
      </c>
      <c r="AA5" s="40">
        <v>97.92</v>
      </c>
      <c r="AB5" s="42">
        <v>3</v>
      </c>
      <c r="AC5" s="43">
        <f t="shared" si="0"/>
        <v>22</v>
      </c>
      <c r="AD5" s="38">
        <v>136583.60999999999</v>
      </c>
      <c r="AE5" s="38">
        <v>2678.11</v>
      </c>
      <c r="AF5" s="38">
        <f t="shared" si="1"/>
        <v>133905.5</v>
      </c>
    </row>
    <row r="6" spans="1:32" ht="30" x14ac:dyDescent="0.25">
      <c r="A6" s="20">
        <v>18</v>
      </c>
      <c r="B6" s="56" t="s">
        <v>42</v>
      </c>
      <c r="C6" s="13">
        <v>1968</v>
      </c>
      <c r="D6" s="13">
        <v>6</v>
      </c>
      <c r="E6" s="14">
        <v>0</v>
      </c>
      <c r="F6" s="15">
        <v>0</v>
      </c>
      <c r="G6" s="15">
        <v>0</v>
      </c>
      <c r="H6" s="15">
        <v>0</v>
      </c>
      <c r="I6" s="15">
        <v>0</v>
      </c>
      <c r="J6" s="15">
        <v>1</v>
      </c>
      <c r="K6" s="14">
        <v>70.53</v>
      </c>
      <c r="L6" s="14">
        <v>6</v>
      </c>
      <c r="M6" s="40" t="s">
        <v>46</v>
      </c>
      <c r="N6" s="62">
        <v>9</v>
      </c>
      <c r="O6" s="16" t="s">
        <v>44</v>
      </c>
      <c r="P6" s="16">
        <v>3</v>
      </c>
      <c r="Q6" s="16" t="s">
        <v>45</v>
      </c>
      <c r="R6" s="16">
        <v>0</v>
      </c>
      <c r="S6" s="14">
        <v>44</v>
      </c>
      <c r="T6" s="14">
        <v>2</v>
      </c>
      <c r="U6" s="15">
        <v>2</v>
      </c>
      <c r="V6" s="16">
        <v>0</v>
      </c>
      <c r="W6" s="15">
        <v>20</v>
      </c>
      <c r="X6" s="16">
        <v>0</v>
      </c>
      <c r="Y6" s="15">
        <v>0</v>
      </c>
      <c r="Z6" s="16">
        <v>0</v>
      </c>
      <c r="AA6" s="14">
        <v>97.72</v>
      </c>
      <c r="AB6" s="16">
        <v>2</v>
      </c>
      <c r="AC6" s="43">
        <f t="shared" si="0"/>
        <v>23</v>
      </c>
      <c r="AD6" s="17">
        <v>343947.37</v>
      </c>
      <c r="AE6" s="17">
        <v>38531.120000000003</v>
      </c>
      <c r="AF6" s="17">
        <f t="shared" si="1"/>
        <v>305416.25</v>
      </c>
    </row>
    <row r="7" spans="1:32" s="44" customFormat="1" ht="30" x14ac:dyDescent="0.25">
      <c r="A7" s="48">
        <v>19</v>
      </c>
      <c r="B7" s="55" t="s">
        <v>32</v>
      </c>
      <c r="C7" s="39">
        <v>1968</v>
      </c>
      <c r="D7" s="39">
        <v>6</v>
      </c>
      <c r="E7" s="40">
        <v>0</v>
      </c>
      <c r="F7" s="41">
        <v>0</v>
      </c>
      <c r="G7" s="41">
        <v>0</v>
      </c>
      <c r="H7" s="41">
        <v>0</v>
      </c>
      <c r="I7" s="41">
        <v>0</v>
      </c>
      <c r="J7" s="41">
        <v>1</v>
      </c>
      <c r="K7" s="40">
        <v>69.14</v>
      </c>
      <c r="L7" s="40">
        <v>5</v>
      </c>
      <c r="M7" s="40" t="s">
        <v>46</v>
      </c>
      <c r="N7" s="62">
        <v>7</v>
      </c>
      <c r="O7" s="42" t="s">
        <v>44</v>
      </c>
      <c r="P7" s="42">
        <v>3</v>
      </c>
      <c r="Q7" s="42" t="s">
        <v>45</v>
      </c>
      <c r="R7" s="42">
        <v>0</v>
      </c>
      <c r="S7" s="40">
        <v>100</v>
      </c>
      <c r="T7" s="40">
        <v>3</v>
      </c>
      <c r="U7" s="41">
        <v>2</v>
      </c>
      <c r="V7" s="42">
        <v>0</v>
      </c>
      <c r="W7" s="41">
        <v>20</v>
      </c>
      <c r="X7" s="42">
        <v>0</v>
      </c>
      <c r="Y7" s="41">
        <v>0</v>
      </c>
      <c r="Z7" s="42">
        <v>0</v>
      </c>
      <c r="AA7" s="40">
        <v>98.9</v>
      </c>
      <c r="AB7" s="42">
        <v>3</v>
      </c>
      <c r="AC7" s="43">
        <f t="shared" si="0"/>
        <v>22</v>
      </c>
      <c r="AD7" s="38">
        <v>1681215.58</v>
      </c>
      <c r="AE7" s="38">
        <v>178004.78</v>
      </c>
      <c r="AF7" s="38">
        <f t="shared" si="1"/>
        <v>1503210.8</v>
      </c>
    </row>
    <row r="8" spans="1:32" s="44" customFormat="1" ht="30" x14ac:dyDescent="0.25">
      <c r="A8" s="48">
        <v>20</v>
      </c>
      <c r="B8" s="55" t="s">
        <v>35</v>
      </c>
      <c r="C8" s="39">
        <v>1969</v>
      </c>
      <c r="D8" s="39">
        <v>6</v>
      </c>
      <c r="E8" s="40">
        <v>0</v>
      </c>
      <c r="F8" s="41">
        <v>0</v>
      </c>
      <c r="G8" s="41">
        <v>0</v>
      </c>
      <c r="H8" s="41">
        <v>0</v>
      </c>
      <c r="I8" s="41">
        <v>0</v>
      </c>
      <c r="J8" s="41">
        <v>1</v>
      </c>
      <c r="K8" s="40">
        <v>77.77</v>
      </c>
      <c r="L8" s="40">
        <v>6</v>
      </c>
      <c r="M8" s="40" t="s">
        <v>46</v>
      </c>
      <c r="N8" s="62">
        <v>8</v>
      </c>
      <c r="O8" s="42" t="s">
        <v>44</v>
      </c>
      <c r="P8" s="42">
        <v>3</v>
      </c>
      <c r="Q8" s="42" t="s">
        <v>45</v>
      </c>
      <c r="R8" s="42">
        <v>0</v>
      </c>
      <c r="S8" s="40">
        <v>60</v>
      </c>
      <c r="T8" s="40">
        <v>3</v>
      </c>
      <c r="U8" s="41">
        <v>2</v>
      </c>
      <c r="V8" s="42">
        <v>0</v>
      </c>
      <c r="W8" s="41">
        <v>20</v>
      </c>
      <c r="X8" s="42">
        <v>0</v>
      </c>
      <c r="Y8" s="41">
        <v>0</v>
      </c>
      <c r="Z8" s="42">
        <v>0</v>
      </c>
      <c r="AA8" s="40">
        <v>100.05</v>
      </c>
      <c r="AB8" s="42">
        <v>3</v>
      </c>
      <c r="AC8" s="43">
        <f t="shared" si="0"/>
        <v>24</v>
      </c>
      <c r="AD8" s="38">
        <v>475390.4</v>
      </c>
      <c r="AE8" s="38">
        <v>48319.18</v>
      </c>
      <c r="AF8" s="38">
        <f t="shared" si="1"/>
        <v>427071.22000000003</v>
      </c>
    </row>
    <row r="9" spans="1:32" s="44" customFormat="1" x14ac:dyDescent="0.25">
      <c r="A9" s="48">
        <v>8</v>
      </c>
      <c r="B9" s="55" t="s">
        <v>69</v>
      </c>
      <c r="C9" s="39">
        <v>1963</v>
      </c>
      <c r="D9" s="39">
        <v>6</v>
      </c>
      <c r="E9" s="40">
        <v>0</v>
      </c>
      <c r="F9" s="41">
        <v>0</v>
      </c>
      <c r="G9" s="41">
        <v>0</v>
      </c>
      <c r="H9" s="41">
        <v>0</v>
      </c>
      <c r="I9" s="41">
        <v>0</v>
      </c>
      <c r="J9" s="41">
        <v>1</v>
      </c>
      <c r="K9" s="40">
        <v>82.68</v>
      </c>
      <c r="L9" s="40">
        <v>7</v>
      </c>
      <c r="M9" s="57" t="s">
        <v>45</v>
      </c>
      <c r="N9" s="68">
        <v>0</v>
      </c>
      <c r="O9" s="42" t="s">
        <v>44</v>
      </c>
      <c r="P9" s="42">
        <v>3</v>
      </c>
      <c r="Q9" s="42" t="s">
        <v>45</v>
      </c>
      <c r="R9" s="42">
        <v>0</v>
      </c>
      <c r="S9" s="40">
        <v>16</v>
      </c>
      <c r="T9" s="40">
        <v>2</v>
      </c>
      <c r="U9" s="41">
        <v>2</v>
      </c>
      <c r="V9" s="42">
        <v>0</v>
      </c>
      <c r="W9" s="41">
        <v>0</v>
      </c>
      <c r="X9" s="42">
        <v>0</v>
      </c>
      <c r="Y9" s="41">
        <v>0</v>
      </c>
      <c r="Z9" s="42">
        <v>0</v>
      </c>
      <c r="AA9" s="40">
        <v>93.8</v>
      </c>
      <c r="AB9" s="42">
        <v>0</v>
      </c>
      <c r="AC9" s="43">
        <f t="shared" si="0"/>
        <v>13</v>
      </c>
      <c r="AD9" s="38">
        <v>301909.39</v>
      </c>
      <c r="AE9" s="38">
        <v>5919.79</v>
      </c>
      <c r="AF9" s="38">
        <f t="shared" si="1"/>
        <v>295989.60000000003</v>
      </c>
    </row>
    <row r="10" spans="1:32" s="44" customFormat="1" ht="30" x14ac:dyDescent="0.25">
      <c r="A10" s="48">
        <v>3</v>
      </c>
      <c r="B10" s="55" t="s">
        <v>20</v>
      </c>
      <c r="C10" s="50">
        <v>1979</v>
      </c>
      <c r="D10" s="50">
        <v>6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1</v>
      </c>
      <c r="K10" s="42">
        <v>55.36</v>
      </c>
      <c r="L10" s="42">
        <v>5</v>
      </c>
      <c r="M10" s="40" t="s">
        <v>46</v>
      </c>
      <c r="N10" s="64">
        <v>10</v>
      </c>
      <c r="O10" s="42" t="s">
        <v>44</v>
      </c>
      <c r="P10" s="42">
        <v>3</v>
      </c>
      <c r="Q10" s="42" t="s">
        <v>45</v>
      </c>
      <c r="R10" s="42">
        <v>0</v>
      </c>
      <c r="S10" s="42">
        <v>24</v>
      </c>
      <c r="T10" s="42">
        <v>2</v>
      </c>
      <c r="U10" s="42">
        <v>2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53">
        <v>1</v>
      </c>
      <c r="AB10" s="42">
        <v>3</v>
      </c>
      <c r="AC10" s="43">
        <f t="shared" si="0"/>
        <v>24</v>
      </c>
      <c r="AD10" s="38">
        <v>256533.75</v>
      </c>
      <c r="AE10" s="38">
        <v>5030.07</v>
      </c>
      <c r="AF10" s="38">
        <f t="shared" si="1"/>
        <v>251503.68</v>
      </c>
    </row>
    <row r="11" spans="1:32" s="44" customFormat="1" ht="30" x14ac:dyDescent="0.25">
      <c r="A11" s="48">
        <v>4</v>
      </c>
      <c r="B11" s="55" t="s">
        <v>21</v>
      </c>
      <c r="C11" s="50">
        <v>1997</v>
      </c>
      <c r="D11" s="50">
        <v>3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2">
        <v>74.86</v>
      </c>
      <c r="L11" s="42">
        <v>6</v>
      </c>
      <c r="M11" s="40" t="s">
        <v>46</v>
      </c>
      <c r="N11" s="64">
        <v>7</v>
      </c>
      <c r="O11" s="42" t="s">
        <v>44</v>
      </c>
      <c r="P11" s="42">
        <v>3</v>
      </c>
      <c r="Q11" s="42" t="s">
        <v>45</v>
      </c>
      <c r="R11" s="42">
        <v>0</v>
      </c>
      <c r="S11" s="42">
        <v>18</v>
      </c>
      <c r="T11" s="42">
        <v>2</v>
      </c>
      <c r="U11" s="42">
        <v>2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53">
        <v>1</v>
      </c>
      <c r="AB11" s="42">
        <v>3</v>
      </c>
      <c r="AC11" s="43">
        <f t="shared" si="0"/>
        <v>22</v>
      </c>
      <c r="AD11" s="38">
        <v>51744.69</v>
      </c>
      <c r="AE11" s="38">
        <v>1014.6</v>
      </c>
      <c r="AF11" s="38">
        <f t="shared" si="1"/>
        <v>50730.090000000004</v>
      </c>
    </row>
    <row r="12" spans="1:32" s="44" customFormat="1" ht="30" x14ac:dyDescent="0.25">
      <c r="A12" s="48">
        <v>1</v>
      </c>
      <c r="B12" s="55" t="s">
        <v>18</v>
      </c>
      <c r="C12" s="50">
        <v>1979</v>
      </c>
      <c r="D12" s="50">
        <v>6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</v>
      </c>
      <c r="K12" s="42">
        <v>69.510000000000005</v>
      </c>
      <c r="L12" s="42">
        <v>5</v>
      </c>
      <c r="M12" s="58" t="s">
        <v>45</v>
      </c>
      <c r="N12" s="67">
        <v>0</v>
      </c>
      <c r="O12" s="42" t="s">
        <v>44</v>
      </c>
      <c r="P12" s="42">
        <v>3</v>
      </c>
      <c r="Q12" s="42" t="s">
        <v>45</v>
      </c>
      <c r="R12" s="42">
        <v>0</v>
      </c>
      <c r="S12" s="42">
        <v>12</v>
      </c>
      <c r="T12" s="42">
        <v>2</v>
      </c>
      <c r="U12" s="42">
        <v>2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52">
        <v>0.996</v>
      </c>
      <c r="AB12" s="42">
        <v>3</v>
      </c>
      <c r="AC12" s="43">
        <f t="shared" si="0"/>
        <v>14</v>
      </c>
      <c r="AD12" s="38">
        <v>375013.02</v>
      </c>
      <c r="AE12" s="38">
        <v>7353.2</v>
      </c>
      <c r="AF12" s="38">
        <f t="shared" si="1"/>
        <v>367659.82</v>
      </c>
    </row>
    <row r="13" spans="1:32" s="44" customFormat="1" ht="30" x14ac:dyDescent="0.25">
      <c r="A13" s="48">
        <v>2</v>
      </c>
      <c r="B13" s="55" t="s">
        <v>19</v>
      </c>
      <c r="C13" s="50">
        <v>1977</v>
      </c>
      <c r="D13" s="50">
        <v>6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2">
        <v>65.69</v>
      </c>
      <c r="L13" s="42">
        <v>5</v>
      </c>
      <c r="M13" s="40" t="s">
        <v>46</v>
      </c>
      <c r="N13" s="64">
        <v>6</v>
      </c>
      <c r="O13" s="42" t="s">
        <v>44</v>
      </c>
      <c r="P13" s="42">
        <v>3</v>
      </c>
      <c r="Q13" s="42" t="s">
        <v>45</v>
      </c>
      <c r="R13" s="42">
        <v>0</v>
      </c>
      <c r="S13" s="42">
        <v>36</v>
      </c>
      <c r="T13" s="42">
        <v>2</v>
      </c>
      <c r="U13" s="42">
        <v>2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53">
        <v>1</v>
      </c>
      <c r="AB13" s="42">
        <v>3</v>
      </c>
      <c r="AC13" s="43">
        <f t="shared" si="0"/>
        <v>20</v>
      </c>
      <c r="AD13" s="38">
        <v>296672.58</v>
      </c>
      <c r="AE13" s="38">
        <v>5817.11</v>
      </c>
      <c r="AF13" s="38">
        <f t="shared" si="1"/>
        <v>290855.47000000003</v>
      </c>
    </row>
    <row r="14" spans="1:32" s="44" customFormat="1" ht="30" x14ac:dyDescent="0.25">
      <c r="A14" s="48">
        <v>7</v>
      </c>
      <c r="B14" s="55" t="s">
        <v>24</v>
      </c>
      <c r="C14" s="50">
        <v>1958</v>
      </c>
      <c r="D14" s="50">
        <v>6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2">
        <v>100</v>
      </c>
      <c r="L14" s="42">
        <v>9</v>
      </c>
      <c r="M14" s="40" t="s">
        <v>46</v>
      </c>
      <c r="N14" s="63">
        <v>10</v>
      </c>
      <c r="O14" s="41" t="s">
        <v>44</v>
      </c>
      <c r="P14" s="42">
        <v>3</v>
      </c>
      <c r="Q14" s="41" t="s">
        <v>45</v>
      </c>
      <c r="R14" s="42">
        <v>0</v>
      </c>
      <c r="S14" s="42">
        <v>8</v>
      </c>
      <c r="T14" s="42">
        <v>2</v>
      </c>
      <c r="U14" s="42">
        <v>2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53">
        <v>0.96</v>
      </c>
      <c r="AB14" s="42">
        <v>0</v>
      </c>
      <c r="AC14" s="43">
        <f t="shared" si="0"/>
        <v>25</v>
      </c>
      <c r="AD14" s="38">
        <v>24614.47</v>
      </c>
      <c r="AE14" s="38">
        <v>482.64</v>
      </c>
      <c r="AF14" s="38">
        <f t="shared" si="1"/>
        <v>24131.83</v>
      </c>
    </row>
    <row r="15" spans="1:32" s="44" customFormat="1" ht="30" x14ac:dyDescent="0.25">
      <c r="A15" s="48">
        <v>29</v>
      </c>
      <c r="B15" s="55" t="s">
        <v>37</v>
      </c>
      <c r="C15" s="39">
        <v>1966</v>
      </c>
      <c r="D15" s="39">
        <v>6</v>
      </c>
      <c r="E15" s="40">
        <v>0</v>
      </c>
      <c r="F15" s="41">
        <v>0</v>
      </c>
      <c r="G15" s="41">
        <v>0</v>
      </c>
      <c r="H15" s="41">
        <v>0</v>
      </c>
      <c r="I15" s="41">
        <v>0</v>
      </c>
      <c r="J15" s="41">
        <v>1</v>
      </c>
      <c r="K15" s="40">
        <v>72.790000000000006</v>
      </c>
      <c r="L15" s="40">
        <v>6</v>
      </c>
      <c r="M15" s="40" t="s">
        <v>47</v>
      </c>
      <c r="N15" s="62">
        <v>6</v>
      </c>
      <c r="O15" s="42" t="s">
        <v>44</v>
      </c>
      <c r="P15" s="42">
        <v>3</v>
      </c>
      <c r="Q15" s="42" t="s">
        <v>45</v>
      </c>
      <c r="R15" s="42">
        <v>0</v>
      </c>
      <c r="S15" s="40">
        <v>115</v>
      </c>
      <c r="T15" s="40">
        <v>4</v>
      </c>
      <c r="U15" s="41">
        <v>2</v>
      </c>
      <c r="V15" s="42">
        <v>0</v>
      </c>
      <c r="W15" s="41">
        <v>20</v>
      </c>
      <c r="X15" s="42">
        <v>0</v>
      </c>
      <c r="Y15" s="41">
        <v>0</v>
      </c>
      <c r="Z15" s="42">
        <v>0</v>
      </c>
      <c r="AA15" s="40">
        <v>90.44</v>
      </c>
      <c r="AB15" s="42">
        <v>0</v>
      </c>
      <c r="AC15" s="43">
        <f t="shared" si="0"/>
        <v>20</v>
      </c>
      <c r="AD15" s="38">
        <v>360552.34</v>
      </c>
      <c r="AE15" s="38">
        <v>60092.06</v>
      </c>
      <c r="AF15" s="38">
        <f t="shared" si="1"/>
        <v>300460.28000000003</v>
      </c>
    </row>
    <row r="16" spans="1:32" s="44" customFormat="1" ht="30" x14ac:dyDescent="0.25">
      <c r="A16" s="48">
        <v>30</v>
      </c>
      <c r="B16" s="55" t="s">
        <v>36</v>
      </c>
      <c r="C16" s="39">
        <v>1958</v>
      </c>
      <c r="D16" s="39">
        <v>6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1">
        <v>1</v>
      </c>
      <c r="K16" s="40">
        <v>88.56</v>
      </c>
      <c r="L16" s="40">
        <v>7</v>
      </c>
      <c r="M16" s="40" t="s">
        <v>47</v>
      </c>
      <c r="N16" s="62">
        <v>2</v>
      </c>
      <c r="O16" s="42" t="s">
        <v>44</v>
      </c>
      <c r="P16" s="42">
        <v>3</v>
      </c>
      <c r="Q16" s="42" t="s">
        <v>45</v>
      </c>
      <c r="R16" s="42">
        <v>0</v>
      </c>
      <c r="S16" s="40">
        <v>31</v>
      </c>
      <c r="T16" s="40">
        <v>2</v>
      </c>
      <c r="U16" s="41">
        <v>2</v>
      </c>
      <c r="V16" s="42">
        <v>0</v>
      </c>
      <c r="W16" s="41">
        <v>20</v>
      </c>
      <c r="X16" s="42">
        <v>0</v>
      </c>
      <c r="Y16" s="41">
        <v>0</v>
      </c>
      <c r="Z16" s="42">
        <v>0</v>
      </c>
      <c r="AA16" s="40">
        <v>104.91</v>
      </c>
      <c r="AB16" s="42">
        <v>3</v>
      </c>
      <c r="AC16" s="43">
        <f t="shared" si="0"/>
        <v>18</v>
      </c>
      <c r="AD16" s="38">
        <v>650042.6</v>
      </c>
      <c r="AE16" s="38">
        <v>108340.43</v>
      </c>
      <c r="AF16" s="38">
        <f t="shared" si="1"/>
        <v>541702.16999999993</v>
      </c>
    </row>
    <row r="17" spans="1:32" s="44" customFormat="1" x14ac:dyDescent="0.25">
      <c r="A17" s="48">
        <v>36</v>
      </c>
      <c r="B17" s="55" t="s">
        <v>54</v>
      </c>
      <c r="C17" s="39">
        <v>2002</v>
      </c>
      <c r="D17" s="39">
        <v>1</v>
      </c>
      <c r="E17" s="40">
        <v>0</v>
      </c>
      <c r="F17" s="41">
        <v>0</v>
      </c>
      <c r="G17" s="41">
        <v>0</v>
      </c>
      <c r="H17" s="41">
        <v>0</v>
      </c>
      <c r="I17" s="41">
        <v>0</v>
      </c>
      <c r="J17" s="41">
        <v>1</v>
      </c>
      <c r="K17" s="40">
        <v>77.209999999999994</v>
      </c>
      <c r="L17" s="40">
        <v>6</v>
      </c>
      <c r="M17" s="58" t="s">
        <v>45</v>
      </c>
      <c r="N17" s="68">
        <v>0</v>
      </c>
      <c r="O17" s="42" t="s">
        <v>44</v>
      </c>
      <c r="P17" s="42">
        <v>3</v>
      </c>
      <c r="Q17" s="42" t="s">
        <v>45</v>
      </c>
      <c r="R17" s="42">
        <v>0</v>
      </c>
      <c r="S17" s="40">
        <v>54</v>
      </c>
      <c r="T17" s="40">
        <v>3</v>
      </c>
      <c r="U17" s="41">
        <v>2</v>
      </c>
      <c r="V17" s="42">
        <v>0</v>
      </c>
      <c r="W17" s="41">
        <v>20</v>
      </c>
      <c r="X17" s="42">
        <v>0</v>
      </c>
      <c r="Y17" s="41">
        <v>0</v>
      </c>
      <c r="Z17" s="42">
        <v>0</v>
      </c>
      <c r="AA17" s="40">
        <v>83</v>
      </c>
      <c r="AB17" s="42">
        <v>0</v>
      </c>
      <c r="AC17" s="43">
        <f t="shared" si="0"/>
        <v>13</v>
      </c>
      <c r="AD17" s="38">
        <v>45132.03</v>
      </c>
      <c r="AE17" s="38">
        <v>884.94</v>
      </c>
      <c r="AF17" s="60">
        <f t="shared" si="1"/>
        <v>44247.09</v>
      </c>
    </row>
    <row r="18" spans="1:32" s="44" customFormat="1" ht="30" x14ac:dyDescent="0.25">
      <c r="A18" s="48">
        <v>34</v>
      </c>
      <c r="B18" s="55" t="s">
        <v>52</v>
      </c>
      <c r="C18" s="39">
        <v>1964</v>
      </c>
      <c r="D18" s="39">
        <v>6</v>
      </c>
      <c r="E18" s="40">
        <v>0</v>
      </c>
      <c r="F18" s="41">
        <v>0</v>
      </c>
      <c r="G18" s="41">
        <v>0</v>
      </c>
      <c r="H18" s="41">
        <v>0</v>
      </c>
      <c r="I18" s="41">
        <v>0</v>
      </c>
      <c r="J18" s="41">
        <v>1</v>
      </c>
      <c r="K18" s="40">
        <v>72.84</v>
      </c>
      <c r="L18" s="40">
        <v>6</v>
      </c>
      <c r="M18" s="40" t="s">
        <v>46</v>
      </c>
      <c r="N18" s="62">
        <v>5</v>
      </c>
      <c r="O18" s="42" t="s">
        <v>44</v>
      </c>
      <c r="P18" s="42">
        <v>3</v>
      </c>
      <c r="Q18" s="42" t="s">
        <v>45</v>
      </c>
      <c r="R18" s="42">
        <v>0</v>
      </c>
      <c r="S18" s="40">
        <v>80</v>
      </c>
      <c r="T18" s="40">
        <v>3</v>
      </c>
      <c r="U18" s="40">
        <v>2</v>
      </c>
      <c r="V18" s="42">
        <v>0</v>
      </c>
      <c r="W18" s="40">
        <v>20</v>
      </c>
      <c r="X18" s="42">
        <v>0</v>
      </c>
      <c r="Y18" s="40">
        <v>0</v>
      </c>
      <c r="Z18" s="42">
        <v>0</v>
      </c>
      <c r="AA18" s="40">
        <v>102.3</v>
      </c>
      <c r="AB18" s="42">
        <v>3</v>
      </c>
      <c r="AC18" s="43">
        <f t="shared" si="0"/>
        <v>21</v>
      </c>
      <c r="AD18" s="38">
        <v>1642960.38</v>
      </c>
      <c r="AE18" s="38">
        <v>167664.66</v>
      </c>
      <c r="AF18" s="38">
        <f t="shared" si="1"/>
        <v>1475295.72</v>
      </c>
    </row>
    <row r="19" spans="1:32" s="44" customFormat="1" ht="30" x14ac:dyDescent="0.25">
      <c r="A19" s="48">
        <v>31</v>
      </c>
      <c r="B19" s="55" t="s">
        <v>40</v>
      </c>
      <c r="C19" s="39">
        <v>1993</v>
      </c>
      <c r="D19" s="39">
        <v>3</v>
      </c>
      <c r="E19" s="40">
        <v>0</v>
      </c>
      <c r="F19" s="41">
        <v>0</v>
      </c>
      <c r="G19" s="41">
        <v>0</v>
      </c>
      <c r="H19" s="41">
        <v>0</v>
      </c>
      <c r="I19" s="41">
        <v>0</v>
      </c>
      <c r="J19" s="41">
        <v>1</v>
      </c>
      <c r="K19" s="40">
        <v>100</v>
      </c>
      <c r="L19" s="40">
        <v>9</v>
      </c>
      <c r="M19" s="40" t="s">
        <v>46</v>
      </c>
      <c r="N19" s="62">
        <v>6</v>
      </c>
      <c r="O19" s="42" t="s">
        <v>44</v>
      </c>
      <c r="P19" s="42">
        <v>3</v>
      </c>
      <c r="Q19" s="42" t="s">
        <v>45</v>
      </c>
      <c r="R19" s="42">
        <v>0</v>
      </c>
      <c r="S19" s="40">
        <v>8</v>
      </c>
      <c r="T19" s="40">
        <v>2</v>
      </c>
      <c r="U19" s="40">
        <v>2</v>
      </c>
      <c r="V19" s="42">
        <v>0</v>
      </c>
      <c r="W19" s="40">
        <v>0</v>
      </c>
      <c r="X19" s="42">
        <v>0</v>
      </c>
      <c r="Y19" s="40">
        <v>0</v>
      </c>
      <c r="Z19" s="42">
        <v>0</v>
      </c>
      <c r="AA19" s="40">
        <v>99.38</v>
      </c>
      <c r="AB19" s="42">
        <v>3</v>
      </c>
      <c r="AC19" s="43">
        <f t="shared" si="0"/>
        <v>24</v>
      </c>
      <c r="AD19" s="38">
        <v>340097.13</v>
      </c>
      <c r="AE19" s="38">
        <v>6668.57</v>
      </c>
      <c r="AF19" s="38">
        <f t="shared" si="1"/>
        <v>333428.56</v>
      </c>
    </row>
    <row r="20" spans="1:32" s="44" customFormat="1" ht="30" x14ac:dyDescent="0.25">
      <c r="A20" s="48">
        <v>22</v>
      </c>
      <c r="B20" s="55" t="s">
        <v>64</v>
      </c>
      <c r="C20" s="39">
        <v>1959</v>
      </c>
      <c r="D20" s="39">
        <v>6</v>
      </c>
      <c r="E20" s="40" t="s">
        <v>65</v>
      </c>
      <c r="F20" s="40">
        <v>2</v>
      </c>
      <c r="G20" s="41">
        <v>0</v>
      </c>
      <c r="H20" s="41">
        <v>0</v>
      </c>
      <c r="I20" s="41">
        <v>0</v>
      </c>
      <c r="J20" s="41">
        <v>1</v>
      </c>
      <c r="K20" s="40">
        <v>78.010000000000005</v>
      </c>
      <c r="L20" s="40">
        <v>6</v>
      </c>
      <c r="M20" s="40" t="s">
        <v>47</v>
      </c>
      <c r="N20" s="62">
        <v>6</v>
      </c>
      <c r="O20" s="42" t="s">
        <v>44</v>
      </c>
      <c r="P20" s="42">
        <v>3</v>
      </c>
      <c r="Q20" s="42" t="s">
        <v>45</v>
      </c>
      <c r="R20" s="42">
        <v>0</v>
      </c>
      <c r="S20" s="40">
        <v>32</v>
      </c>
      <c r="T20" s="40">
        <v>2</v>
      </c>
      <c r="U20" s="41">
        <v>2</v>
      </c>
      <c r="V20" s="42">
        <v>0</v>
      </c>
      <c r="W20" s="41">
        <v>20</v>
      </c>
      <c r="X20" s="42">
        <v>0</v>
      </c>
      <c r="Y20" s="41">
        <v>0</v>
      </c>
      <c r="Z20" s="42">
        <v>0</v>
      </c>
      <c r="AA20" s="40">
        <v>96.38</v>
      </c>
      <c r="AB20" s="42">
        <v>0</v>
      </c>
      <c r="AC20" s="43">
        <f t="shared" si="0"/>
        <v>20</v>
      </c>
      <c r="AD20" s="38">
        <v>1057928.1200000001</v>
      </c>
      <c r="AE20" s="38">
        <v>88391.66</v>
      </c>
      <c r="AF20" s="38">
        <f t="shared" si="1"/>
        <v>969536.46000000008</v>
      </c>
    </row>
    <row r="21" spans="1:32" s="44" customFormat="1" ht="30" x14ac:dyDescent="0.25">
      <c r="A21" s="48">
        <v>23</v>
      </c>
      <c r="B21" s="55" t="s">
        <v>39</v>
      </c>
      <c r="C21" s="39">
        <v>1959</v>
      </c>
      <c r="D21" s="39">
        <v>6</v>
      </c>
      <c r="E21" s="40" t="s">
        <v>48</v>
      </c>
      <c r="F21" s="40">
        <v>2</v>
      </c>
      <c r="G21" s="41">
        <v>0</v>
      </c>
      <c r="H21" s="41">
        <v>0</v>
      </c>
      <c r="I21" s="41">
        <v>0</v>
      </c>
      <c r="J21" s="41">
        <v>1</v>
      </c>
      <c r="K21" s="40">
        <v>88.14</v>
      </c>
      <c r="L21" s="40">
        <v>7</v>
      </c>
      <c r="M21" s="40" t="s">
        <v>47</v>
      </c>
      <c r="N21" s="62">
        <v>6</v>
      </c>
      <c r="O21" s="42" t="s">
        <v>44</v>
      </c>
      <c r="P21" s="42">
        <v>3</v>
      </c>
      <c r="Q21" s="42" t="s">
        <v>45</v>
      </c>
      <c r="R21" s="42">
        <v>0</v>
      </c>
      <c r="S21" s="40">
        <v>48</v>
      </c>
      <c r="T21" s="40">
        <v>2</v>
      </c>
      <c r="U21" s="41">
        <v>2</v>
      </c>
      <c r="V21" s="42">
        <v>0</v>
      </c>
      <c r="W21" s="41">
        <v>20</v>
      </c>
      <c r="X21" s="42">
        <v>0</v>
      </c>
      <c r="Y21" s="41">
        <v>0</v>
      </c>
      <c r="Z21" s="42">
        <v>0</v>
      </c>
      <c r="AA21" s="40">
        <v>97.03</v>
      </c>
      <c r="AB21" s="42">
        <v>0</v>
      </c>
      <c r="AC21" s="43">
        <f t="shared" si="0"/>
        <v>21</v>
      </c>
      <c r="AD21" s="38">
        <v>340967.37</v>
      </c>
      <c r="AE21" s="38">
        <v>56827.9</v>
      </c>
      <c r="AF21" s="38">
        <f t="shared" si="1"/>
        <v>284139.46999999997</v>
      </c>
    </row>
    <row r="22" spans="1:32" s="44" customFormat="1" ht="30" x14ac:dyDescent="0.25">
      <c r="A22" s="48">
        <v>24</v>
      </c>
      <c r="B22" s="55" t="s">
        <v>38</v>
      </c>
      <c r="C22" s="39">
        <v>1981</v>
      </c>
      <c r="D22" s="39">
        <v>6</v>
      </c>
      <c r="E22" s="40" t="s">
        <v>51</v>
      </c>
      <c r="F22" s="40">
        <v>2</v>
      </c>
      <c r="G22" s="41">
        <v>0</v>
      </c>
      <c r="H22" s="41">
        <v>0</v>
      </c>
      <c r="I22" s="41">
        <v>0</v>
      </c>
      <c r="J22" s="41">
        <v>1</v>
      </c>
      <c r="K22" s="40">
        <v>74.13</v>
      </c>
      <c r="L22" s="40">
        <v>6</v>
      </c>
      <c r="M22" s="40" t="s">
        <v>46</v>
      </c>
      <c r="N22" s="62">
        <v>5</v>
      </c>
      <c r="O22" s="42" t="s">
        <v>44</v>
      </c>
      <c r="P22" s="42">
        <v>3</v>
      </c>
      <c r="Q22" s="42" t="s">
        <v>45</v>
      </c>
      <c r="R22" s="42">
        <v>0</v>
      </c>
      <c r="S22" s="40">
        <v>339</v>
      </c>
      <c r="T22" s="40">
        <v>7</v>
      </c>
      <c r="U22" s="41">
        <v>2</v>
      </c>
      <c r="V22" s="42">
        <v>0</v>
      </c>
      <c r="W22" s="41">
        <v>20</v>
      </c>
      <c r="X22" s="42">
        <v>0</v>
      </c>
      <c r="Y22" s="41">
        <v>0</v>
      </c>
      <c r="Z22" s="42">
        <v>0</v>
      </c>
      <c r="AA22" s="40">
        <v>98.48</v>
      </c>
      <c r="AB22" s="42">
        <v>3</v>
      </c>
      <c r="AC22" s="43">
        <f t="shared" si="0"/>
        <v>27</v>
      </c>
      <c r="AD22" s="38">
        <v>6410800.1399999997</v>
      </c>
      <c r="AE22" s="38">
        <v>350161.91</v>
      </c>
      <c r="AF22" s="38">
        <f t="shared" si="1"/>
        <v>6060638.2299999995</v>
      </c>
    </row>
    <row r="23" spans="1:32" s="44" customFormat="1" ht="30" x14ac:dyDescent="0.25">
      <c r="A23" s="48">
        <v>25</v>
      </c>
      <c r="B23" s="55" t="s">
        <v>33</v>
      </c>
      <c r="C23" s="39">
        <v>1998</v>
      </c>
      <c r="D23" s="39">
        <v>3</v>
      </c>
      <c r="E23" s="40">
        <v>0</v>
      </c>
      <c r="F23" s="41">
        <v>0</v>
      </c>
      <c r="G23" s="41">
        <v>0</v>
      </c>
      <c r="H23" s="41">
        <v>0</v>
      </c>
      <c r="I23" s="41">
        <v>0</v>
      </c>
      <c r="J23" s="41">
        <v>1</v>
      </c>
      <c r="K23" s="40">
        <v>66.89</v>
      </c>
      <c r="L23" s="40">
        <v>5</v>
      </c>
      <c r="M23" s="40" t="s">
        <v>46</v>
      </c>
      <c r="N23" s="62">
        <v>7</v>
      </c>
      <c r="O23" s="42" t="s">
        <v>44</v>
      </c>
      <c r="P23" s="42">
        <v>3</v>
      </c>
      <c r="Q23" s="42" t="s">
        <v>45</v>
      </c>
      <c r="R23" s="42">
        <v>0</v>
      </c>
      <c r="S23" s="40">
        <v>238</v>
      </c>
      <c r="T23" s="40">
        <v>7</v>
      </c>
      <c r="U23" s="40">
        <v>2</v>
      </c>
      <c r="V23" s="42">
        <v>0</v>
      </c>
      <c r="W23" s="40">
        <v>0</v>
      </c>
      <c r="X23" s="42">
        <v>0</v>
      </c>
      <c r="Y23" s="40">
        <v>0</v>
      </c>
      <c r="Z23" s="42">
        <v>0</v>
      </c>
      <c r="AA23" s="40">
        <v>99.65</v>
      </c>
      <c r="AB23" s="42">
        <v>3</v>
      </c>
      <c r="AC23" s="43">
        <f t="shared" si="0"/>
        <v>26</v>
      </c>
      <c r="AD23" s="38">
        <v>807570.27</v>
      </c>
      <c r="AE23" s="38">
        <v>15834.71</v>
      </c>
      <c r="AF23" s="38">
        <f t="shared" si="1"/>
        <v>791735.56</v>
      </c>
    </row>
    <row r="24" spans="1:32" s="44" customFormat="1" ht="30" x14ac:dyDescent="0.25">
      <c r="A24" s="48">
        <v>10</v>
      </c>
      <c r="B24" s="55" t="s">
        <v>26</v>
      </c>
      <c r="C24" s="50">
        <v>1974</v>
      </c>
      <c r="D24" s="50">
        <v>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1</v>
      </c>
      <c r="K24" s="42">
        <v>85.61</v>
      </c>
      <c r="L24" s="42">
        <v>7</v>
      </c>
      <c r="M24" s="40" t="s">
        <v>46</v>
      </c>
      <c r="N24" s="64">
        <v>8</v>
      </c>
      <c r="O24" s="42" t="s">
        <v>44</v>
      </c>
      <c r="P24" s="42">
        <v>3</v>
      </c>
      <c r="Q24" s="42" t="s">
        <v>45</v>
      </c>
      <c r="R24" s="42">
        <v>0</v>
      </c>
      <c r="S24" s="42">
        <v>8</v>
      </c>
      <c r="T24" s="42">
        <v>2</v>
      </c>
      <c r="U24" s="42">
        <v>2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52">
        <v>0.877</v>
      </c>
      <c r="AB24" s="42">
        <v>0</v>
      </c>
      <c r="AC24" s="43">
        <f t="shared" si="0"/>
        <v>21</v>
      </c>
      <c r="AD24" s="38">
        <v>227482.57</v>
      </c>
      <c r="AE24" s="38">
        <v>4460.4399999999996</v>
      </c>
      <c r="AF24" s="60">
        <f t="shared" si="1"/>
        <v>223022.13</v>
      </c>
    </row>
    <row r="25" spans="1:32" s="44" customFormat="1" x14ac:dyDescent="0.25">
      <c r="A25" s="48">
        <v>6</v>
      </c>
      <c r="B25" s="55" t="s">
        <v>23</v>
      </c>
      <c r="C25" s="50">
        <v>1987</v>
      </c>
      <c r="D25" s="50">
        <v>5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1</v>
      </c>
      <c r="K25" s="42">
        <v>75.75</v>
      </c>
      <c r="L25" s="42">
        <v>6</v>
      </c>
      <c r="M25" s="42" t="s">
        <v>45</v>
      </c>
      <c r="N25" s="63">
        <v>10</v>
      </c>
      <c r="O25" s="41" t="s">
        <v>44</v>
      </c>
      <c r="P25" s="42">
        <v>3</v>
      </c>
      <c r="Q25" s="41" t="s">
        <v>45</v>
      </c>
      <c r="R25" s="42">
        <v>0</v>
      </c>
      <c r="S25" s="42">
        <v>100</v>
      </c>
      <c r="T25" s="42">
        <v>3</v>
      </c>
      <c r="U25" s="42">
        <v>2</v>
      </c>
      <c r="V25" s="42">
        <v>0</v>
      </c>
      <c r="W25" s="42">
        <v>20</v>
      </c>
      <c r="X25" s="42">
        <v>0</v>
      </c>
      <c r="Y25" s="42">
        <v>0</v>
      </c>
      <c r="Z25" s="42">
        <v>0</v>
      </c>
      <c r="AA25" s="53">
        <v>1</v>
      </c>
      <c r="AB25" s="42">
        <v>3</v>
      </c>
      <c r="AC25" s="43">
        <f t="shared" si="0"/>
        <v>26</v>
      </c>
      <c r="AD25" s="38">
        <v>708198.55</v>
      </c>
      <c r="AE25" s="38">
        <v>80159.960000000006</v>
      </c>
      <c r="AF25" s="38">
        <f t="shared" si="1"/>
        <v>628038.59000000008</v>
      </c>
    </row>
    <row r="26" spans="1:32" s="44" customFormat="1" ht="30" x14ac:dyDescent="0.25">
      <c r="A26" s="48">
        <v>15</v>
      </c>
      <c r="B26" s="55" t="s">
        <v>66</v>
      </c>
      <c r="C26" s="39">
        <v>1995</v>
      </c>
      <c r="D26" s="39">
        <v>3</v>
      </c>
      <c r="E26" s="40">
        <v>0</v>
      </c>
      <c r="F26" s="40">
        <v>0</v>
      </c>
      <c r="G26" s="41">
        <v>0</v>
      </c>
      <c r="H26" s="41">
        <v>0</v>
      </c>
      <c r="I26" s="41">
        <v>0</v>
      </c>
      <c r="J26" s="41">
        <v>1</v>
      </c>
      <c r="K26" s="40">
        <v>71</v>
      </c>
      <c r="L26" s="40">
        <v>6</v>
      </c>
      <c r="M26" s="40" t="s">
        <v>46</v>
      </c>
      <c r="N26" s="62">
        <v>6</v>
      </c>
      <c r="O26" s="42" t="s">
        <v>44</v>
      </c>
      <c r="P26" s="42">
        <v>3</v>
      </c>
      <c r="Q26" s="42" t="s">
        <v>45</v>
      </c>
      <c r="R26" s="42">
        <v>0</v>
      </c>
      <c r="S26" s="40">
        <v>288</v>
      </c>
      <c r="T26" s="40">
        <v>7</v>
      </c>
      <c r="U26" s="41">
        <v>2</v>
      </c>
      <c r="V26" s="42">
        <v>0</v>
      </c>
      <c r="W26" s="41">
        <v>0</v>
      </c>
      <c r="X26" s="42">
        <v>0</v>
      </c>
      <c r="Y26" s="41">
        <v>0</v>
      </c>
      <c r="Z26" s="42">
        <v>0</v>
      </c>
      <c r="AA26" s="40">
        <v>87.49</v>
      </c>
      <c r="AB26" s="42">
        <v>0</v>
      </c>
      <c r="AC26" s="43">
        <f t="shared" si="0"/>
        <v>23</v>
      </c>
      <c r="AD26" s="38">
        <v>1731447.98</v>
      </c>
      <c r="AE26" s="38">
        <v>33949.96</v>
      </c>
      <c r="AF26" s="38">
        <f t="shared" si="1"/>
        <v>1697498.02</v>
      </c>
    </row>
    <row r="27" spans="1:32" s="44" customFormat="1" ht="30" x14ac:dyDescent="0.25">
      <c r="A27" s="48">
        <v>21</v>
      </c>
      <c r="B27" s="55" t="s">
        <v>31</v>
      </c>
      <c r="C27" s="39">
        <v>1983</v>
      </c>
      <c r="D27" s="39">
        <v>5</v>
      </c>
      <c r="E27" s="40">
        <v>0</v>
      </c>
      <c r="F27" s="41">
        <v>0</v>
      </c>
      <c r="G27" s="41">
        <v>0</v>
      </c>
      <c r="H27" s="41">
        <v>0</v>
      </c>
      <c r="I27" s="41">
        <v>0</v>
      </c>
      <c r="J27" s="41">
        <v>1</v>
      </c>
      <c r="K27" s="40">
        <v>100</v>
      </c>
      <c r="L27" s="40">
        <v>9</v>
      </c>
      <c r="M27" s="40" t="s">
        <v>47</v>
      </c>
      <c r="N27" s="62">
        <v>5</v>
      </c>
      <c r="O27" s="42" t="s">
        <v>44</v>
      </c>
      <c r="P27" s="42">
        <v>3</v>
      </c>
      <c r="Q27" s="42" t="s">
        <v>45</v>
      </c>
      <c r="R27" s="42">
        <v>0</v>
      </c>
      <c r="S27" s="40">
        <v>12</v>
      </c>
      <c r="T27" s="40">
        <v>2</v>
      </c>
      <c r="U27" s="41">
        <v>2</v>
      </c>
      <c r="V27" s="42">
        <v>0</v>
      </c>
      <c r="W27" s="41">
        <v>20</v>
      </c>
      <c r="X27" s="42">
        <v>0</v>
      </c>
      <c r="Y27" s="41">
        <v>0</v>
      </c>
      <c r="Z27" s="42">
        <v>0</v>
      </c>
      <c r="AA27" s="40">
        <v>89.6</v>
      </c>
      <c r="AB27" s="42">
        <v>0</v>
      </c>
      <c r="AC27" s="43">
        <f t="shared" si="0"/>
        <v>20</v>
      </c>
      <c r="AD27" s="38">
        <v>412631.06</v>
      </c>
      <c r="AE27" s="38">
        <v>8090.81</v>
      </c>
      <c r="AF27" s="38">
        <f t="shared" si="1"/>
        <v>404540.25</v>
      </c>
    </row>
    <row r="28" spans="1:32" x14ac:dyDescent="0.25">
      <c r="A28" s="20">
        <v>28</v>
      </c>
      <c r="B28" s="56" t="s">
        <v>50</v>
      </c>
      <c r="C28" s="13">
        <v>1994</v>
      </c>
      <c r="D28" s="13">
        <v>3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1</v>
      </c>
      <c r="K28" s="14">
        <v>76.67</v>
      </c>
      <c r="L28" s="14">
        <v>6</v>
      </c>
      <c r="M28" s="58" t="s">
        <v>45</v>
      </c>
      <c r="N28" s="68">
        <v>0</v>
      </c>
      <c r="O28" s="16" t="s">
        <v>44</v>
      </c>
      <c r="P28" s="16">
        <v>3</v>
      </c>
      <c r="Q28" s="16" t="s">
        <v>45</v>
      </c>
      <c r="R28" s="16">
        <v>0</v>
      </c>
      <c r="S28" s="14">
        <v>70</v>
      </c>
      <c r="T28" s="14">
        <v>3</v>
      </c>
      <c r="U28" s="14">
        <v>2</v>
      </c>
      <c r="V28" s="16">
        <v>0</v>
      </c>
      <c r="W28" s="14">
        <v>0</v>
      </c>
      <c r="X28" s="16">
        <v>0</v>
      </c>
      <c r="Y28" s="14">
        <v>0</v>
      </c>
      <c r="Z28" s="16">
        <v>0</v>
      </c>
      <c r="AA28" s="14">
        <v>98.91</v>
      </c>
      <c r="AB28" s="16">
        <v>3</v>
      </c>
      <c r="AC28" s="43">
        <f t="shared" si="0"/>
        <v>16</v>
      </c>
      <c r="AD28" s="17">
        <v>760579.22</v>
      </c>
      <c r="AE28" s="17">
        <v>50713.69</v>
      </c>
      <c r="AF28" s="17">
        <f t="shared" si="1"/>
        <v>709865.53</v>
      </c>
    </row>
    <row r="29" spans="1:32" s="44" customFormat="1" ht="30" x14ac:dyDescent="0.25">
      <c r="A29" s="48">
        <v>14</v>
      </c>
      <c r="B29" s="55" t="s">
        <v>29</v>
      </c>
      <c r="C29" s="49">
        <v>1994</v>
      </c>
      <c r="D29" s="49">
        <v>3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1</v>
      </c>
      <c r="K29" s="41">
        <v>62.69</v>
      </c>
      <c r="L29" s="41">
        <v>5</v>
      </c>
      <c r="M29" s="40" t="s">
        <v>46</v>
      </c>
      <c r="N29" s="64">
        <v>3</v>
      </c>
      <c r="O29" s="42" t="s">
        <v>44</v>
      </c>
      <c r="P29" s="42">
        <v>3</v>
      </c>
      <c r="Q29" s="42" t="s">
        <v>45</v>
      </c>
      <c r="R29" s="42">
        <v>0</v>
      </c>
      <c r="S29" s="41">
        <v>15</v>
      </c>
      <c r="T29" s="41">
        <v>2</v>
      </c>
      <c r="U29" s="41">
        <v>2</v>
      </c>
      <c r="V29" s="42">
        <v>0</v>
      </c>
      <c r="W29" s="41">
        <v>20</v>
      </c>
      <c r="X29" s="42">
        <v>0</v>
      </c>
      <c r="Y29" s="41">
        <v>0</v>
      </c>
      <c r="Z29" s="42">
        <v>0</v>
      </c>
      <c r="AA29" s="54">
        <v>0.91100000000000003</v>
      </c>
      <c r="AB29" s="42">
        <v>0</v>
      </c>
      <c r="AC29" s="43">
        <f t="shared" si="0"/>
        <v>14</v>
      </c>
      <c r="AD29" s="38">
        <v>114324.72</v>
      </c>
      <c r="AE29" s="38">
        <v>13240.08</v>
      </c>
      <c r="AF29" s="60">
        <f t="shared" si="1"/>
        <v>101084.64</v>
      </c>
    </row>
    <row r="30" spans="1:32" s="44" customFormat="1" ht="30" x14ac:dyDescent="0.25">
      <c r="A30" s="48">
        <v>12</v>
      </c>
      <c r="B30" s="55" t="s">
        <v>28</v>
      </c>
      <c r="C30" s="50">
        <v>1956</v>
      </c>
      <c r="D30" s="50">
        <v>6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1</v>
      </c>
      <c r="K30" s="42">
        <v>65.83</v>
      </c>
      <c r="L30" s="42">
        <v>5</v>
      </c>
      <c r="M30" s="40" t="s">
        <v>46</v>
      </c>
      <c r="N30" s="64">
        <v>8</v>
      </c>
      <c r="O30" s="42" t="s">
        <v>44</v>
      </c>
      <c r="P30" s="42">
        <v>3</v>
      </c>
      <c r="Q30" s="42" t="s">
        <v>45</v>
      </c>
      <c r="R30" s="42">
        <v>0</v>
      </c>
      <c r="S30" s="42">
        <v>8</v>
      </c>
      <c r="T30" s="42">
        <v>2</v>
      </c>
      <c r="U30" s="42">
        <v>2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52">
        <v>0.81599999999999995</v>
      </c>
      <c r="AB30" s="42">
        <v>0</v>
      </c>
      <c r="AC30" s="43">
        <f t="shared" si="0"/>
        <v>19</v>
      </c>
      <c r="AD30" s="38">
        <v>36397.519999999997</v>
      </c>
      <c r="AE30" s="38">
        <v>713.68</v>
      </c>
      <c r="AF30" s="60">
        <f t="shared" si="1"/>
        <v>35683.839999999997</v>
      </c>
    </row>
    <row r="31" spans="1:32" s="44" customFormat="1" ht="30" x14ac:dyDescent="0.25">
      <c r="A31" s="48">
        <v>35</v>
      </c>
      <c r="B31" s="55" t="s">
        <v>53</v>
      </c>
      <c r="C31" s="39">
        <v>1992</v>
      </c>
      <c r="D31" s="39">
        <v>3</v>
      </c>
      <c r="E31" s="40">
        <v>0</v>
      </c>
      <c r="F31" s="41">
        <v>0</v>
      </c>
      <c r="G31" s="41">
        <v>0</v>
      </c>
      <c r="H31" s="41">
        <v>0</v>
      </c>
      <c r="I31" s="41">
        <v>0</v>
      </c>
      <c r="J31" s="41">
        <v>1</v>
      </c>
      <c r="K31" s="40">
        <v>81.569999999999993</v>
      </c>
      <c r="L31" s="40">
        <v>7</v>
      </c>
      <c r="M31" s="40" t="s">
        <v>46</v>
      </c>
      <c r="N31" s="62">
        <v>7</v>
      </c>
      <c r="O31" s="42" t="s">
        <v>44</v>
      </c>
      <c r="P31" s="42">
        <v>3</v>
      </c>
      <c r="Q31" s="42" t="s">
        <v>45</v>
      </c>
      <c r="R31" s="42">
        <v>0</v>
      </c>
      <c r="S31" s="40">
        <v>150</v>
      </c>
      <c r="T31" s="40">
        <v>4</v>
      </c>
      <c r="U31" s="40">
        <v>2</v>
      </c>
      <c r="V31" s="42">
        <v>0</v>
      </c>
      <c r="W31" s="40">
        <v>20</v>
      </c>
      <c r="X31" s="42">
        <v>0</v>
      </c>
      <c r="Y31" s="40">
        <v>0</v>
      </c>
      <c r="Z31" s="42">
        <v>0</v>
      </c>
      <c r="AA31" s="40">
        <v>100</v>
      </c>
      <c r="AB31" s="42">
        <v>3</v>
      </c>
      <c r="AC31" s="43">
        <f t="shared" si="0"/>
        <v>25</v>
      </c>
      <c r="AD31" s="38">
        <v>4548512.1500000004</v>
      </c>
      <c r="AE31" s="38">
        <v>344921.65</v>
      </c>
      <c r="AF31" s="38">
        <f t="shared" si="1"/>
        <v>4203590.5</v>
      </c>
    </row>
    <row r="32" spans="1:32" s="44" customFormat="1" ht="30" x14ac:dyDescent="0.25">
      <c r="A32" s="48">
        <v>27</v>
      </c>
      <c r="B32" s="55" t="s">
        <v>34</v>
      </c>
      <c r="C32" s="39">
        <v>1970</v>
      </c>
      <c r="D32" s="39">
        <v>6</v>
      </c>
      <c r="E32" s="40" t="s">
        <v>49</v>
      </c>
      <c r="F32" s="40">
        <v>2</v>
      </c>
      <c r="G32" s="41">
        <v>0</v>
      </c>
      <c r="H32" s="41">
        <v>0</v>
      </c>
      <c r="I32" s="41">
        <v>0</v>
      </c>
      <c r="J32" s="41">
        <v>1</v>
      </c>
      <c r="K32" s="40">
        <v>81.62</v>
      </c>
      <c r="L32" s="40">
        <v>7</v>
      </c>
      <c r="M32" s="40" t="s">
        <v>46</v>
      </c>
      <c r="N32" s="62">
        <v>7</v>
      </c>
      <c r="O32" s="42" t="s">
        <v>44</v>
      </c>
      <c r="P32" s="42">
        <v>3</v>
      </c>
      <c r="Q32" s="42" t="s">
        <v>45</v>
      </c>
      <c r="R32" s="42">
        <v>0</v>
      </c>
      <c r="S32" s="40">
        <v>80</v>
      </c>
      <c r="T32" s="40">
        <v>3</v>
      </c>
      <c r="U32" s="41">
        <v>2</v>
      </c>
      <c r="V32" s="42">
        <v>0</v>
      </c>
      <c r="W32" s="41">
        <v>20</v>
      </c>
      <c r="X32" s="42">
        <v>0</v>
      </c>
      <c r="Y32" s="41">
        <v>0</v>
      </c>
      <c r="Z32" s="42">
        <v>0</v>
      </c>
      <c r="AA32" s="40">
        <v>97.57</v>
      </c>
      <c r="AB32" s="42">
        <v>0</v>
      </c>
      <c r="AC32" s="43">
        <f t="shared" si="0"/>
        <v>23</v>
      </c>
      <c r="AD32" s="38">
        <v>1136852.01</v>
      </c>
      <c r="AE32" s="38">
        <v>111870.02</v>
      </c>
      <c r="AF32" s="38">
        <f t="shared" si="1"/>
        <v>1024981.99</v>
      </c>
    </row>
    <row r="33" spans="1:33" s="44" customFormat="1" ht="30" x14ac:dyDescent="0.25">
      <c r="A33" s="48">
        <v>33</v>
      </c>
      <c r="B33" s="55" t="s">
        <v>63</v>
      </c>
      <c r="C33" s="39">
        <v>1973</v>
      </c>
      <c r="D33" s="39">
        <v>6</v>
      </c>
      <c r="E33" s="40">
        <v>0</v>
      </c>
      <c r="F33" s="41">
        <v>0</v>
      </c>
      <c r="G33" s="41">
        <v>0</v>
      </c>
      <c r="H33" s="41">
        <v>0</v>
      </c>
      <c r="I33" s="41">
        <v>0</v>
      </c>
      <c r="J33" s="41">
        <v>1</v>
      </c>
      <c r="K33" s="40">
        <v>72.67</v>
      </c>
      <c r="L33" s="40">
        <v>6</v>
      </c>
      <c r="M33" s="40" t="s">
        <v>46</v>
      </c>
      <c r="N33" s="62">
        <v>5</v>
      </c>
      <c r="O33" s="42" t="s">
        <v>44</v>
      </c>
      <c r="P33" s="42">
        <v>3</v>
      </c>
      <c r="Q33" s="42" t="s">
        <v>45</v>
      </c>
      <c r="R33" s="42">
        <v>0</v>
      </c>
      <c r="S33" s="40">
        <v>87</v>
      </c>
      <c r="T33" s="40">
        <v>3</v>
      </c>
      <c r="U33" s="41">
        <v>2</v>
      </c>
      <c r="V33" s="42">
        <v>0</v>
      </c>
      <c r="W33" s="41">
        <v>20</v>
      </c>
      <c r="X33" s="42">
        <v>0</v>
      </c>
      <c r="Y33" s="41">
        <v>0</v>
      </c>
      <c r="Z33" s="42">
        <v>0</v>
      </c>
      <c r="AA33" s="40">
        <v>93.74</v>
      </c>
      <c r="AB33" s="42">
        <v>0</v>
      </c>
      <c r="AC33" s="43">
        <f t="shared" si="0"/>
        <v>18</v>
      </c>
      <c r="AD33" s="38">
        <v>1700539.97</v>
      </c>
      <c r="AE33" s="38">
        <v>140467.53</v>
      </c>
      <c r="AF33" s="38">
        <f t="shared" si="1"/>
        <v>1560072.44</v>
      </c>
    </row>
    <row r="34" spans="1:33" s="44" customFormat="1" ht="27" customHeight="1" x14ac:dyDescent="0.25">
      <c r="A34" s="48">
        <v>11</v>
      </c>
      <c r="B34" s="55" t="s">
        <v>27</v>
      </c>
      <c r="C34" s="50">
        <v>1986</v>
      </c>
      <c r="D34" s="50">
        <v>5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1</v>
      </c>
      <c r="K34" s="42">
        <v>62.89</v>
      </c>
      <c r="L34" s="42">
        <v>5</v>
      </c>
      <c r="M34" s="40" t="s">
        <v>46</v>
      </c>
      <c r="N34" s="64">
        <v>7</v>
      </c>
      <c r="O34" s="42" t="s">
        <v>44</v>
      </c>
      <c r="P34" s="42">
        <v>3</v>
      </c>
      <c r="Q34" s="42" t="s">
        <v>45</v>
      </c>
      <c r="R34" s="42">
        <v>0</v>
      </c>
      <c r="S34" s="42">
        <v>107</v>
      </c>
      <c r="T34" s="42">
        <v>4</v>
      </c>
      <c r="U34" s="42">
        <v>2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52">
        <v>0.98799999999999999</v>
      </c>
      <c r="AB34" s="42">
        <v>3</v>
      </c>
      <c r="AC34" s="43">
        <f t="shared" si="0"/>
        <v>23</v>
      </c>
      <c r="AD34" s="38">
        <v>1049468.2</v>
      </c>
      <c r="AE34" s="38">
        <v>20577.810000000001</v>
      </c>
      <c r="AF34" s="38">
        <f t="shared" si="1"/>
        <v>1028890.3899999999</v>
      </c>
    </row>
    <row r="35" spans="1:33" s="44" customFormat="1" ht="30" x14ac:dyDescent="0.25">
      <c r="A35" s="3">
        <v>2</v>
      </c>
      <c r="B35" s="73" t="s">
        <v>68</v>
      </c>
      <c r="C35" s="10">
        <v>1993</v>
      </c>
      <c r="D35" s="10">
        <v>3</v>
      </c>
      <c r="E35" s="10">
        <v>0</v>
      </c>
      <c r="F35" s="7">
        <v>0</v>
      </c>
      <c r="G35" s="7">
        <v>0</v>
      </c>
      <c r="H35" s="7">
        <v>0</v>
      </c>
      <c r="I35" s="7">
        <v>0</v>
      </c>
      <c r="J35" s="7">
        <v>1</v>
      </c>
      <c r="K35" s="10">
        <v>89.72</v>
      </c>
      <c r="L35" s="10">
        <v>7</v>
      </c>
      <c r="M35" s="12" t="s">
        <v>47</v>
      </c>
      <c r="N35" s="8">
        <v>9</v>
      </c>
      <c r="O35" s="5" t="s">
        <v>44</v>
      </c>
      <c r="P35" s="5">
        <v>3</v>
      </c>
      <c r="Q35" s="5" t="s">
        <v>45</v>
      </c>
      <c r="R35" s="5">
        <v>0</v>
      </c>
      <c r="S35" s="10">
        <v>8</v>
      </c>
      <c r="T35" s="10">
        <v>2</v>
      </c>
      <c r="U35" s="7">
        <v>2</v>
      </c>
      <c r="V35" s="5">
        <v>0</v>
      </c>
      <c r="W35" s="7">
        <v>0</v>
      </c>
      <c r="X35" s="5">
        <v>0</v>
      </c>
      <c r="Y35" s="7">
        <v>0</v>
      </c>
      <c r="Z35" s="5">
        <v>0</v>
      </c>
      <c r="AA35" s="10">
        <v>84.96</v>
      </c>
      <c r="AB35" s="5">
        <v>0</v>
      </c>
      <c r="AC35" s="9">
        <v>21</v>
      </c>
      <c r="AD35" s="46">
        <v>298572.79999999999</v>
      </c>
      <c r="AE35" s="46">
        <v>5854.37</v>
      </c>
      <c r="AF35" s="47">
        <f t="shared" si="1"/>
        <v>292718.43</v>
      </c>
      <c r="AG35" s="10" t="s">
        <v>77</v>
      </c>
    </row>
    <row r="36" spans="1:33" ht="45" x14ac:dyDescent="0.25">
      <c r="A36" s="48">
        <v>3</v>
      </c>
      <c r="B36" s="74" t="s">
        <v>67</v>
      </c>
      <c r="C36" s="39">
        <v>1959</v>
      </c>
      <c r="D36" s="39">
        <v>6</v>
      </c>
      <c r="E36" s="3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1</v>
      </c>
      <c r="K36" s="39">
        <v>78.790000000000006</v>
      </c>
      <c r="L36" s="39">
        <v>6</v>
      </c>
      <c r="M36" s="39" t="s">
        <v>46</v>
      </c>
      <c r="N36" s="43">
        <v>5</v>
      </c>
      <c r="O36" s="50" t="s">
        <v>44</v>
      </c>
      <c r="P36" s="50">
        <v>3</v>
      </c>
      <c r="Q36" s="50" t="s">
        <v>45</v>
      </c>
      <c r="R36" s="50">
        <v>0</v>
      </c>
      <c r="S36" s="39">
        <v>32</v>
      </c>
      <c r="T36" s="39">
        <v>2</v>
      </c>
      <c r="U36" s="49">
        <v>2</v>
      </c>
      <c r="V36" s="50">
        <v>0</v>
      </c>
      <c r="W36" s="49">
        <v>0</v>
      </c>
      <c r="X36" s="50">
        <v>0</v>
      </c>
      <c r="Y36" s="49">
        <v>0</v>
      </c>
      <c r="Z36" s="50">
        <v>0</v>
      </c>
      <c r="AA36" s="39">
        <v>96.9</v>
      </c>
      <c r="AB36" s="50">
        <v>0</v>
      </c>
      <c r="AC36" s="43">
        <v>23</v>
      </c>
      <c r="AD36" s="51">
        <v>546799.51</v>
      </c>
      <c r="AE36" s="51">
        <v>69611.59</v>
      </c>
      <c r="AF36" s="51">
        <f t="shared" si="1"/>
        <v>477187.92000000004</v>
      </c>
      <c r="AG36" s="39" t="s">
        <v>75</v>
      </c>
    </row>
    <row r="37" spans="1:33" s="44" customFormat="1" ht="30" x14ac:dyDescent="0.25">
      <c r="A37" s="3">
        <v>1</v>
      </c>
      <c r="B37" s="73" t="s">
        <v>25</v>
      </c>
      <c r="C37" s="5">
        <v>1986</v>
      </c>
      <c r="D37" s="5">
        <v>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5">
        <v>80.989999999999995</v>
      </c>
      <c r="L37" s="5">
        <v>7</v>
      </c>
      <c r="M37" s="12" t="s">
        <v>46</v>
      </c>
      <c r="N37" s="5">
        <v>10</v>
      </c>
      <c r="O37" s="5" t="s">
        <v>44</v>
      </c>
      <c r="P37" s="5">
        <v>3</v>
      </c>
      <c r="Q37" s="5" t="s">
        <v>45</v>
      </c>
      <c r="R37" s="5">
        <v>0</v>
      </c>
      <c r="S37" s="5">
        <v>12</v>
      </c>
      <c r="T37" s="5">
        <v>2</v>
      </c>
      <c r="U37" s="5">
        <v>2</v>
      </c>
      <c r="V37" s="5">
        <v>0</v>
      </c>
      <c r="W37" s="5">
        <v>20</v>
      </c>
      <c r="X37" s="5">
        <v>0</v>
      </c>
      <c r="Y37" s="5">
        <v>0</v>
      </c>
      <c r="Z37" s="5">
        <v>0</v>
      </c>
      <c r="AA37" s="45">
        <v>1</v>
      </c>
      <c r="AB37" s="5">
        <v>3</v>
      </c>
      <c r="AC37" s="6">
        <v>31</v>
      </c>
      <c r="AD37" s="46">
        <v>38344.61</v>
      </c>
      <c r="AE37" s="46">
        <v>751.86</v>
      </c>
      <c r="AF37" s="46">
        <f t="shared" si="1"/>
        <v>37592.75</v>
      </c>
      <c r="AG37" s="10" t="s">
        <v>77</v>
      </c>
    </row>
    <row r="38" spans="1:33" ht="27" customHeight="1" x14ac:dyDescent="0.25">
      <c r="A38" s="20">
        <v>5</v>
      </c>
      <c r="B38" s="56" t="s">
        <v>22</v>
      </c>
      <c r="C38" s="21">
        <v>1988</v>
      </c>
      <c r="D38" s="21">
        <v>5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1</v>
      </c>
      <c r="K38" s="16">
        <v>81.180000000000007</v>
      </c>
      <c r="L38" s="16">
        <v>7</v>
      </c>
      <c r="M38" s="42" t="s">
        <v>72</v>
      </c>
      <c r="N38" s="64">
        <v>7</v>
      </c>
      <c r="O38" s="16" t="s">
        <v>44</v>
      </c>
      <c r="P38" s="16">
        <v>3</v>
      </c>
      <c r="Q38" s="16" t="s">
        <v>45</v>
      </c>
      <c r="R38" s="16">
        <v>0</v>
      </c>
      <c r="S38" s="16">
        <v>12</v>
      </c>
      <c r="T38" s="16">
        <v>2</v>
      </c>
      <c r="U38" s="16">
        <v>2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22">
        <v>0.998</v>
      </c>
      <c r="AB38" s="16">
        <v>3</v>
      </c>
      <c r="AC38" s="43">
        <f>F38+H38+J38+L38+N38+P38+R38+T38+V38+X38+Z38+AB38</f>
        <v>23</v>
      </c>
      <c r="AD38" s="17">
        <v>68964.039999999994</v>
      </c>
      <c r="AE38" s="17">
        <v>1352.24</v>
      </c>
      <c r="AF38" s="17">
        <f t="shared" si="1"/>
        <v>67611.799999999988</v>
      </c>
    </row>
    <row r="39" spans="1:33" ht="27" customHeight="1" x14ac:dyDescent="0.25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7"/>
      <c r="L39" s="27"/>
      <c r="M39" s="29"/>
      <c r="N39" s="65"/>
      <c r="O39" s="29"/>
      <c r="P39" s="29"/>
      <c r="Q39" s="29"/>
      <c r="R39" s="29"/>
      <c r="S39" s="27"/>
      <c r="T39" s="27"/>
      <c r="U39" s="28"/>
      <c r="V39" s="29"/>
      <c r="W39" s="28"/>
      <c r="X39" s="29"/>
      <c r="Y39" s="28"/>
      <c r="Z39" s="29"/>
      <c r="AA39" s="27"/>
      <c r="AB39" s="29"/>
      <c r="AC39" s="30"/>
      <c r="AD39" s="11">
        <f>SUM(AD3:AD38)</f>
        <v>30171329.939999998</v>
      </c>
      <c r="AE39" s="11">
        <f>SUM(AE3:AE38)</f>
        <v>2058136.2600000002</v>
      </c>
      <c r="AF39" s="11">
        <f>SUM(AF3:AF38)</f>
        <v>28113193.680000003</v>
      </c>
    </row>
    <row r="41" spans="1:33" ht="24.75" customHeight="1" x14ac:dyDescent="0.25">
      <c r="Y41" s="59">
        <f>SUM(AF3:AF22)</f>
        <v>14829078.899999999</v>
      </c>
      <c r="AC41" s="18" t="s">
        <v>70</v>
      </c>
      <c r="AD41" s="76">
        <v>21869500</v>
      </c>
      <c r="AE41" s="18">
        <f>21931478.93</f>
        <v>21931478.93</v>
      </c>
    </row>
    <row r="42" spans="1:33" x14ac:dyDescent="0.25">
      <c r="A42" s="31"/>
      <c r="B42" s="31"/>
      <c r="Y42" s="59">
        <f>AF27+AF30+AF33+AF38</f>
        <v>2067908.3299999998</v>
      </c>
      <c r="AC42" s="18" t="s">
        <v>71</v>
      </c>
      <c r="AD42" s="32">
        <f>AD41-AF39</f>
        <v>-6243693.6800000034</v>
      </c>
      <c r="AE42" s="32">
        <f>AE41-AD41</f>
        <v>61978.929999999702</v>
      </c>
      <c r="AF42" s="32"/>
    </row>
    <row r="43" spans="1:33" x14ac:dyDescent="0.25">
      <c r="B43" s="33" t="s">
        <v>59</v>
      </c>
      <c r="Y43" s="59">
        <f>Y41+Y42</f>
        <v>16896987.229999997</v>
      </c>
    </row>
    <row r="44" spans="1:33" x14ac:dyDescent="0.25">
      <c r="Y44" s="59">
        <f>AD41-Y43</f>
        <v>4972512.7700000033</v>
      </c>
      <c r="AD44" s="34">
        <f>21652900+216600</f>
        <v>21869500</v>
      </c>
    </row>
    <row r="45" spans="1:33" x14ac:dyDescent="0.25">
      <c r="B45" s="35" t="s">
        <v>60</v>
      </c>
      <c r="E45" s="36"/>
    </row>
    <row r="47" spans="1:33" x14ac:dyDescent="0.25">
      <c r="B47" s="35" t="s">
        <v>61</v>
      </c>
      <c r="E47" s="37"/>
    </row>
  </sheetData>
  <autoFilter ref="A2:AF38">
    <sortState ref="A3:AF36">
      <sortCondition ref="B2:B35"/>
    </sortState>
  </autoFilter>
  <sortState ref="A5:AC40">
    <sortCondition descending="1" ref="AC5:AC40"/>
    <sortCondition descending="1" ref="AB5:AB40"/>
  </sortState>
  <mergeCells count="3">
    <mergeCell ref="C1:J1"/>
    <mergeCell ref="K1:T1"/>
    <mergeCell ref="U1:AB1"/>
  </mergeCells>
  <pageMargins left="0.7" right="0.7" top="0.75" bottom="0.75" header="0.3" footer="0.3"/>
  <pageSetup paperSize="9" scale="41" fitToHeight="0" orientation="landscape" r:id="rId1"/>
  <rowBreaks count="1" manualBreakCount="1">
    <brk id="39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tabSelected="1" view="pageBreakPreview" zoomScale="85" zoomScaleNormal="130" zoomScaleSheetLayoutView="85" workbookViewId="0">
      <selection sqref="A1:AG27"/>
    </sheetView>
  </sheetViews>
  <sheetFormatPr defaultRowHeight="15" x14ac:dyDescent="0.25"/>
  <cols>
    <col min="1" max="1" width="5.5703125" style="18" customWidth="1"/>
    <col min="2" max="2" width="26.7109375" style="18" customWidth="1"/>
    <col min="3" max="3" width="15.5703125" style="18" customWidth="1"/>
    <col min="4" max="4" width="5" style="18" customWidth="1"/>
    <col min="5" max="5" width="10.42578125" style="18" customWidth="1"/>
    <col min="6" max="6" width="5" style="18" customWidth="1"/>
    <col min="7" max="7" width="10.140625" style="18" customWidth="1"/>
    <col min="8" max="8" width="5" style="18" customWidth="1"/>
    <col min="9" max="9" width="10.140625" style="18" customWidth="1"/>
    <col min="10" max="10" width="5" style="18" customWidth="1"/>
    <col min="11" max="11" width="9.140625" style="18" customWidth="1"/>
    <col min="12" max="12" width="5" style="18" customWidth="1"/>
    <col min="13" max="13" width="13.140625" style="18" customWidth="1"/>
    <col min="14" max="14" width="5" style="66" customWidth="1"/>
    <col min="15" max="15" width="9.140625" style="18" customWidth="1"/>
    <col min="16" max="16" width="5" style="18" customWidth="1"/>
    <col min="17" max="17" width="9.140625" style="18" customWidth="1"/>
    <col min="18" max="18" width="5" style="18" customWidth="1"/>
    <col min="19" max="19" width="9.140625" style="18" customWidth="1"/>
    <col min="20" max="20" width="5" style="18" customWidth="1"/>
    <col min="21" max="21" width="9.140625" style="18" customWidth="1"/>
    <col min="22" max="22" width="5" style="18" customWidth="1"/>
    <col min="23" max="23" width="9.140625" style="18" customWidth="1"/>
    <col min="24" max="24" width="5" style="18" customWidth="1"/>
    <col min="25" max="25" width="16.28515625" style="18" customWidth="1"/>
    <col min="26" max="26" width="5" style="18" customWidth="1"/>
    <col min="27" max="27" width="11.5703125" style="18" customWidth="1"/>
    <col min="28" max="28" width="5" style="18" customWidth="1"/>
    <col min="29" max="29" width="14.28515625" style="18" customWidth="1"/>
    <col min="30" max="30" width="21" style="18" bestFit="1" customWidth="1"/>
    <col min="31" max="31" width="16.5703125" style="18" bestFit="1" customWidth="1"/>
    <col min="32" max="32" width="18" style="18" bestFit="1" customWidth="1"/>
    <col min="33" max="33" width="15.140625" style="18" bestFit="1" customWidth="1"/>
    <col min="34" max="34" width="16.42578125" style="18" customWidth="1"/>
    <col min="35" max="16384" width="9.140625" style="18"/>
  </cols>
  <sheetData>
    <row r="1" spans="1:34" ht="15" customHeight="1" x14ac:dyDescent="0.25">
      <c r="A1" s="84"/>
      <c r="B1" s="84"/>
      <c r="C1" s="85" t="s">
        <v>3</v>
      </c>
      <c r="D1" s="86"/>
      <c r="E1" s="86"/>
      <c r="F1" s="86"/>
      <c r="G1" s="86"/>
      <c r="H1" s="86"/>
      <c r="I1" s="86"/>
      <c r="J1" s="87"/>
      <c r="K1" s="85" t="s">
        <v>2</v>
      </c>
      <c r="L1" s="86"/>
      <c r="M1" s="86"/>
      <c r="N1" s="86"/>
      <c r="O1" s="86"/>
      <c r="P1" s="86"/>
      <c r="Q1" s="86"/>
      <c r="R1" s="86"/>
      <c r="S1" s="86"/>
      <c r="T1" s="87"/>
      <c r="U1" s="85" t="s">
        <v>4</v>
      </c>
      <c r="V1" s="86"/>
      <c r="W1" s="86"/>
      <c r="X1" s="86"/>
      <c r="Y1" s="86"/>
      <c r="Z1" s="86"/>
      <c r="AA1" s="86"/>
      <c r="AB1" s="87"/>
      <c r="AC1" s="84"/>
      <c r="AD1" s="84"/>
      <c r="AE1" s="84"/>
      <c r="AF1" s="84"/>
      <c r="AG1" s="84"/>
    </row>
    <row r="2" spans="1:34" ht="132" customHeight="1" x14ac:dyDescent="0.25">
      <c r="A2" s="88" t="s">
        <v>0</v>
      </c>
      <c r="B2" s="89" t="s">
        <v>1</v>
      </c>
      <c r="C2" s="88" t="s">
        <v>5</v>
      </c>
      <c r="D2" s="88" t="s">
        <v>43</v>
      </c>
      <c r="E2" s="88" t="s">
        <v>6</v>
      </c>
      <c r="F2" s="88" t="s">
        <v>43</v>
      </c>
      <c r="G2" s="88" t="s">
        <v>7</v>
      </c>
      <c r="H2" s="88" t="s">
        <v>43</v>
      </c>
      <c r="I2" s="88" t="s">
        <v>8</v>
      </c>
      <c r="J2" s="88" t="s">
        <v>43</v>
      </c>
      <c r="K2" s="88" t="s">
        <v>9</v>
      </c>
      <c r="L2" s="88" t="s">
        <v>43</v>
      </c>
      <c r="M2" s="88" t="s">
        <v>10</v>
      </c>
      <c r="N2" s="90" t="s">
        <v>43</v>
      </c>
      <c r="O2" s="88" t="s">
        <v>11</v>
      </c>
      <c r="P2" s="88" t="s">
        <v>43</v>
      </c>
      <c r="Q2" s="88" t="s">
        <v>12</v>
      </c>
      <c r="R2" s="88" t="s">
        <v>43</v>
      </c>
      <c r="S2" s="88" t="s">
        <v>13</v>
      </c>
      <c r="T2" s="88" t="s">
        <v>43</v>
      </c>
      <c r="U2" s="88" t="s">
        <v>14</v>
      </c>
      <c r="V2" s="88" t="s">
        <v>43</v>
      </c>
      <c r="W2" s="88" t="s">
        <v>15</v>
      </c>
      <c r="X2" s="88" t="s">
        <v>43</v>
      </c>
      <c r="Y2" s="88" t="s">
        <v>16</v>
      </c>
      <c r="Z2" s="88" t="s">
        <v>43</v>
      </c>
      <c r="AA2" s="88" t="s">
        <v>17</v>
      </c>
      <c r="AB2" s="88" t="s">
        <v>43</v>
      </c>
      <c r="AC2" s="89" t="s">
        <v>55</v>
      </c>
      <c r="AD2" s="88" t="s">
        <v>73</v>
      </c>
      <c r="AE2" s="88" t="s">
        <v>57</v>
      </c>
      <c r="AF2" s="88" t="s">
        <v>58</v>
      </c>
      <c r="AG2" s="91"/>
    </row>
    <row r="3" spans="1:34" ht="47.25" x14ac:dyDescent="0.25">
      <c r="A3" s="89">
        <v>1</v>
      </c>
      <c r="B3" s="92" t="s">
        <v>38</v>
      </c>
      <c r="C3" s="93">
        <v>1981</v>
      </c>
      <c r="D3" s="93">
        <v>6</v>
      </c>
      <c r="E3" s="94" t="s">
        <v>51</v>
      </c>
      <c r="F3" s="94">
        <v>2</v>
      </c>
      <c r="G3" s="95">
        <v>0</v>
      </c>
      <c r="H3" s="95">
        <v>0</v>
      </c>
      <c r="I3" s="95">
        <v>0</v>
      </c>
      <c r="J3" s="95">
        <v>1</v>
      </c>
      <c r="K3" s="94">
        <v>74.13</v>
      </c>
      <c r="L3" s="94">
        <v>6</v>
      </c>
      <c r="M3" s="94" t="s">
        <v>46</v>
      </c>
      <c r="N3" s="96">
        <v>5</v>
      </c>
      <c r="O3" s="97" t="s">
        <v>44</v>
      </c>
      <c r="P3" s="97">
        <v>3</v>
      </c>
      <c r="Q3" s="97" t="s">
        <v>45</v>
      </c>
      <c r="R3" s="97">
        <v>0</v>
      </c>
      <c r="S3" s="94">
        <v>339</v>
      </c>
      <c r="T3" s="94">
        <v>7</v>
      </c>
      <c r="U3" s="95">
        <v>2</v>
      </c>
      <c r="V3" s="97">
        <v>0</v>
      </c>
      <c r="W3" s="95">
        <v>20</v>
      </c>
      <c r="X3" s="97">
        <v>0</v>
      </c>
      <c r="Y3" s="95">
        <v>0</v>
      </c>
      <c r="Z3" s="97">
        <v>0</v>
      </c>
      <c r="AA3" s="94">
        <v>98.48</v>
      </c>
      <c r="AB3" s="97">
        <v>3</v>
      </c>
      <c r="AC3" s="93">
        <f t="shared" ref="AC3:AC26" si="0">F3+H3+J3+L3+N3+P3+R3+T3+V3+X3+Z3+AB3</f>
        <v>27</v>
      </c>
      <c r="AD3" s="98">
        <v>6410800.1399999997</v>
      </c>
      <c r="AE3" s="98">
        <v>350161.91</v>
      </c>
      <c r="AF3" s="99">
        <f t="shared" ref="AF3:AF26" si="1">AD3-AE3</f>
        <v>6060638.2299999995</v>
      </c>
      <c r="AG3" s="100">
        <f>AD3*0.02</f>
        <v>128216.0028</v>
      </c>
      <c r="AH3" s="34"/>
    </row>
    <row r="4" spans="1:34" ht="47.25" x14ac:dyDescent="0.25">
      <c r="A4" s="89">
        <v>2</v>
      </c>
      <c r="B4" s="92" t="s">
        <v>33</v>
      </c>
      <c r="C4" s="93">
        <v>1998</v>
      </c>
      <c r="D4" s="93">
        <v>3</v>
      </c>
      <c r="E4" s="94">
        <v>0</v>
      </c>
      <c r="F4" s="95">
        <v>0</v>
      </c>
      <c r="G4" s="95">
        <v>0</v>
      </c>
      <c r="H4" s="95">
        <v>0</v>
      </c>
      <c r="I4" s="95">
        <v>0</v>
      </c>
      <c r="J4" s="95">
        <v>1</v>
      </c>
      <c r="K4" s="94">
        <v>66.89</v>
      </c>
      <c r="L4" s="94">
        <v>5</v>
      </c>
      <c r="M4" s="94" t="s">
        <v>46</v>
      </c>
      <c r="N4" s="96">
        <v>7</v>
      </c>
      <c r="O4" s="97" t="s">
        <v>44</v>
      </c>
      <c r="P4" s="97">
        <v>3</v>
      </c>
      <c r="Q4" s="97" t="s">
        <v>45</v>
      </c>
      <c r="R4" s="97">
        <v>0</v>
      </c>
      <c r="S4" s="94">
        <v>238</v>
      </c>
      <c r="T4" s="94">
        <v>7</v>
      </c>
      <c r="U4" s="94">
        <v>2</v>
      </c>
      <c r="V4" s="97">
        <v>0</v>
      </c>
      <c r="W4" s="94">
        <v>0</v>
      </c>
      <c r="X4" s="97">
        <v>0</v>
      </c>
      <c r="Y4" s="94">
        <v>0</v>
      </c>
      <c r="Z4" s="97">
        <v>0</v>
      </c>
      <c r="AA4" s="94">
        <v>99.65</v>
      </c>
      <c r="AB4" s="97">
        <v>3</v>
      </c>
      <c r="AC4" s="93">
        <f t="shared" si="0"/>
        <v>26</v>
      </c>
      <c r="AD4" s="98">
        <v>807570.27</v>
      </c>
      <c r="AE4" s="98">
        <v>15834.71</v>
      </c>
      <c r="AF4" s="99">
        <f t="shared" si="1"/>
        <v>791735.56</v>
      </c>
      <c r="AG4" s="100">
        <f t="shared" ref="AG4:AG26" si="2">AD4*0.02</f>
        <v>16151.405400000001</v>
      </c>
      <c r="AH4" s="34"/>
    </row>
    <row r="5" spans="1:34" ht="15.75" x14ac:dyDescent="0.25">
      <c r="A5" s="89">
        <v>3</v>
      </c>
      <c r="B5" s="101" t="s">
        <v>23</v>
      </c>
      <c r="C5" s="102">
        <v>1987</v>
      </c>
      <c r="D5" s="102">
        <v>5</v>
      </c>
      <c r="E5" s="95">
        <v>0</v>
      </c>
      <c r="F5" s="95">
        <v>0</v>
      </c>
      <c r="G5" s="95">
        <v>0</v>
      </c>
      <c r="H5" s="95">
        <v>0</v>
      </c>
      <c r="I5" s="95">
        <v>0</v>
      </c>
      <c r="J5" s="95">
        <v>1</v>
      </c>
      <c r="K5" s="97">
        <v>75.75</v>
      </c>
      <c r="L5" s="97">
        <v>6</v>
      </c>
      <c r="M5" s="97" t="s">
        <v>45</v>
      </c>
      <c r="N5" s="103">
        <v>10</v>
      </c>
      <c r="O5" s="95" t="s">
        <v>44</v>
      </c>
      <c r="P5" s="97">
        <v>3</v>
      </c>
      <c r="Q5" s="95" t="s">
        <v>45</v>
      </c>
      <c r="R5" s="97">
        <v>0</v>
      </c>
      <c r="S5" s="97">
        <v>100</v>
      </c>
      <c r="T5" s="97">
        <v>3</v>
      </c>
      <c r="U5" s="97">
        <v>2</v>
      </c>
      <c r="V5" s="97">
        <v>0</v>
      </c>
      <c r="W5" s="97">
        <v>20</v>
      </c>
      <c r="X5" s="97">
        <v>0</v>
      </c>
      <c r="Y5" s="97">
        <v>0</v>
      </c>
      <c r="Z5" s="97">
        <v>0</v>
      </c>
      <c r="AA5" s="104">
        <v>1</v>
      </c>
      <c r="AB5" s="97">
        <v>3</v>
      </c>
      <c r="AC5" s="93">
        <f t="shared" si="0"/>
        <v>26</v>
      </c>
      <c r="AD5" s="98">
        <v>708198.55</v>
      </c>
      <c r="AE5" s="98">
        <v>80159.960000000006</v>
      </c>
      <c r="AF5" s="99">
        <f t="shared" si="1"/>
        <v>628038.59000000008</v>
      </c>
      <c r="AG5" s="100">
        <f t="shared" si="2"/>
        <v>14163.971000000001</v>
      </c>
      <c r="AH5" s="34"/>
    </row>
    <row r="6" spans="1:34" ht="47.25" x14ac:dyDescent="0.25">
      <c r="A6" s="89">
        <v>4</v>
      </c>
      <c r="B6" s="92" t="s">
        <v>24</v>
      </c>
      <c r="C6" s="102">
        <v>1958</v>
      </c>
      <c r="D6" s="102">
        <v>6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1</v>
      </c>
      <c r="K6" s="97">
        <v>100</v>
      </c>
      <c r="L6" s="97">
        <v>9</v>
      </c>
      <c r="M6" s="94" t="s">
        <v>46</v>
      </c>
      <c r="N6" s="103">
        <v>10</v>
      </c>
      <c r="O6" s="95" t="s">
        <v>44</v>
      </c>
      <c r="P6" s="97">
        <v>3</v>
      </c>
      <c r="Q6" s="95" t="s">
        <v>45</v>
      </c>
      <c r="R6" s="97">
        <v>0</v>
      </c>
      <c r="S6" s="97">
        <v>8</v>
      </c>
      <c r="T6" s="97">
        <v>2</v>
      </c>
      <c r="U6" s="97">
        <v>2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104">
        <v>0.96</v>
      </c>
      <c r="AB6" s="97">
        <v>0</v>
      </c>
      <c r="AC6" s="93">
        <f t="shared" si="0"/>
        <v>25</v>
      </c>
      <c r="AD6" s="98">
        <v>24614.47</v>
      </c>
      <c r="AE6" s="98">
        <v>482.64</v>
      </c>
      <c r="AF6" s="99">
        <f t="shared" si="1"/>
        <v>24131.83</v>
      </c>
      <c r="AG6" s="100">
        <f t="shared" si="2"/>
        <v>492.28940000000006</v>
      </c>
      <c r="AH6" s="34"/>
    </row>
    <row r="7" spans="1:34" ht="47.25" x14ac:dyDescent="0.25">
      <c r="A7" s="89">
        <v>5</v>
      </c>
      <c r="B7" s="92" t="s">
        <v>53</v>
      </c>
      <c r="C7" s="93">
        <v>1992</v>
      </c>
      <c r="D7" s="93">
        <v>3</v>
      </c>
      <c r="E7" s="94">
        <v>0</v>
      </c>
      <c r="F7" s="95">
        <v>0</v>
      </c>
      <c r="G7" s="95">
        <v>0</v>
      </c>
      <c r="H7" s="95">
        <v>0</v>
      </c>
      <c r="I7" s="95">
        <v>0</v>
      </c>
      <c r="J7" s="95">
        <v>1</v>
      </c>
      <c r="K7" s="94">
        <v>81.569999999999993</v>
      </c>
      <c r="L7" s="94">
        <v>7</v>
      </c>
      <c r="M7" s="94" t="s">
        <v>46</v>
      </c>
      <c r="N7" s="96">
        <v>7</v>
      </c>
      <c r="O7" s="97" t="s">
        <v>44</v>
      </c>
      <c r="P7" s="97">
        <v>3</v>
      </c>
      <c r="Q7" s="97" t="s">
        <v>45</v>
      </c>
      <c r="R7" s="97">
        <v>0</v>
      </c>
      <c r="S7" s="94">
        <v>150</v>
      </c>
      <c r="T7" s="94">
        <v>4</v>
      </c>
      <c r="U7" s="94">
        <v>2</v>
      </c>
      <c r="V7" s="97">
        <v>0</v>
      </c>
      <c r="W7" s="94">
        <v>20</v>
      </c>
      <c r="X7" s="97">
        <v>0</v>
      </c>
      <c r="Y7" s="94">
        <v>0</v>
      </c>
      <c r="Z7" s="97">
        <v>0</v>
      </c>
      <c r="AA7" s="94">
        <v>100</v>
      </c>
      <c r="AB7" s="97">
        <v>3</v>
      </c>
      <c r="AC7" s="93">
        <f t="shared" si="0"/>
        <v>25</v>
      </c>
      <c r="AD7" s="98">
        <v>4548512.1500000004</v>
      </c>
      <c r="AE7" s="98">
        <v>344921.65</v>
      </c>
      <c r="AF7" s="99">
        <f t="shared" si="1"/>
        <v>4203590.5</v>
      </c>
      <c r="AG7" s="100">
        <f t="shared" si="2"/>
        <v>90970.243000000002</v>
      </c>
      <c r="AH7" s="34"/>
    </row>
    <row r="8" spans="1:34" ht="47.25" x14ac:dyDescent="0.25">
      <c r="A8" s="89">
        <v>6</v>
      </c>
      <c r="B8" s="92" t="s">
        <v>35</v>
      </c>
      <c r="C8" s="93">
        <v>1969</v>
      </c>
      <c r="D8" s="93">
        <v>6</v>
      </c>
      <c r="E8" s="94">
        <v>0</v>
      </c>
      <c r="F8" s="95">
        <v>0</v>
      </c>
      <c r="G8" s="95">
        <v>0</v>
      </c>
      <c r="H8" s="95">
        <v>0</v>
      </c>
      <c r="I8" s="95">
        <v>0</v>
      </c>
      <c r="J8" s="95">
        <v>1</v>
      </c>
      <c r="K8" s="94">
        <v>77.77</v>
      </c>
      <c r="L8" s="94">
        <v>6</v>
      </c>
      <c r="M8" s="94" t="s">
        <v>46</v>
      </c>
      <c r="N8" s="96">
        <v>8</v>
      </c>
      <c r="O8" s="97" t="s">
        <v>44</v>
      </c>
      <c r="P8" s="97">
        <v>3</v>
      </c>
      <c r="Q8" s="97" t="s">
        <v>45</v>
      </c>
      <c r="R8" s="97">
        <v>0</v>
      </c>
      <c r="S8" s="94">
        <v>60</v>
      </c>
      <c r="T8" s="94">
        <v>3</v>
      </c>
      <c r="U8" s="95">
        <v>2</v>
      </c>
      <c r="V8" s="97">
        <v>0</v>
      </c>
      <c r="W8" s="95">
        <v>20</v>
      </c>
      <c r="X8" s="97">
        <v>0</v>
      </c>
      <c r="Y8" s="95">
        <v>0</v>
      </c>
      <c r="Z8" s="97">
        <v>0</v>
      </c>
      <c r="AA8" s="94">
        <v>100.05</v>
      </c>
      <c r="AB8" s="97">
        <v>3</v>
      </c>
      <c r="AC8" s="93">
        <f t="shared" si="0"/>
        <v>24</v>
      </c>
      <c r="AD8" s="98">
        <v>475390.4</v>
      </c>
      <c r="AE8" s="98">
        <v>48319.18</v>
      </c>
      <c r="AF8" s="99">
        <f t="shared" si="1"/>
        <v>427071.22000000003</v>
      </c>
      <c r="AG8" s="100">
        <f t="shared" si="2"/>
        <v>9507.8080000000009</v>
      </c>
      <c r="AH8" s="34"/>
    </row>
    <row r="9" spans="1:34" ht="47.25" x14ac:dyDescent="0.25">
      <c r="A9" s="89">
        <v>7</v>
      </c>
      <c r="B9" s="92" t="s">
        <v>20</v>
      </c>
      <c r="C9" s="102">
        <v>1979</v>
      </c>
      <c r="D9" s="102">
        <v>6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1</v>
      </c>
      <c r="K9" s="97">
        <v>55.36</v>
      </c>
      <c r="L9" s="97">
        <v>5</v>
      </c>
      <c r="M9" s="94" t="s">
        <v>46</v>
      </c>
      <c r="N9" s="105">
        <v>10</v>
      </c>
      <c r="O9" s="97" t="s">
        <v>44</v>
      </c>
      <c r="P9" s="97">
        <v>3</v>
      </c>
      <c r="Q9" s="97" t="s">
        <v>45</v>
      </c>
      <c r="R9" s="97">
        <v>0</v>
      </c>
      <c r="S9" s="97">
        <v>24</v>
      </c>
      <c r="T9" s="97">
        <v>2</v>
      </c>
      <c r="U9" s="97">
        <v>2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104">
        <v>1</v>
      </c>
      <c r="AB9" s="97">
        <v>3</v>
      </c>
      <c r="AC9" s="93">
        <f t="shared" si="0"/>
        <v>24</v>
      </c>
      <c r="AD9" s="98">
        <v>256533.75</v>
      </c>
      <c r="AE9" s="98">
        <v>5030.07</v>
      </c>
      <c r="AF9" s="99">
        <f t="shared" si="1"/>
        <v>251503.68</v>
      </c>
      <c r="AG9" s="100">
        <f t="shared" si="2"/>
        <v>5130.6750000000002</v>
      </c>
      <c r="AH9" s="34"/>
    </row>
    <row r="10" spans="1:34" ht="47.25" x14ac:dyDescent="0.25">
      <c r="A10" s="89">
        <v>8</v>
      </c>
      <c r="B10" s="92" t="s">
        <v>40</v>
      </c>
      <c r="C10" s="93">
        <v>1993</v>
      </c>
      <c r="D10" s="93">
        <v>3</v>
      </c>
      <c r="E10" s="94">
        <v>0</v>
      </c>
      <c r="F10" s="95">
        <v>0</v>
      </c>
      <c r="G10" s="95">
        <v>0</v>
      </c>
      <c r="H10" s="95">
        <v>0</v>
      </c>
      <c r="I10" s="95">
        <v>0</v>
      </c>
      <c r="J10" s="95">
        <v>1</v>
      </c>
      <c r="K10" s="94">
        <v>100</v>
      </c>
      <c r="L10" s="94">
        <v>9</v>
      </c>
      <c r="M10" s="94" t="s">
        <v>46</v>
      </c>
      <c r="N10" s="96">
        <v>6</v>
      </c>
      <c r="O10" s="97" t="s">
        <v>44</v>
      </c>
      <c r="P10" s="97">
        <v>3</v>
      </c>
      <c r="Q10" s="97" t="s">
        <v>45</v>
      </c>
      <c r="R10" s="97">
        <v>0</v>
      </c>
      <c r="S10" s="94">
        <v>8</v>
      </c>
      <c r="T10" s="94">
        <v>2</v>
      </c>
      <c r="U10" s="94">
        <v>2</v>
      </c>
      <c r="V10" s="97">
        <v>0</v>
      </c>
      <c r="W10" s="94">
        <v>0</v>
      </c>
      <c r="X10" s="97">
        <v>0</v>
      </c>
      <c r="Y10" s="94">
        <v>0</v>
      </c>
      <c r="Z10" s="97">
        <v>0</v>
      </c>
      <c r="AA10" s="94">
        <v>99.38</v>
      </c>
      <c r="AB10" s="97">
        <v>3</v>
      </c>
      <c r="AC10" s="93">
        <f t="shared" si="0"/>
        <v>24</v>
      </c>
      <c r="AD10" s="98">
        <v>340097.13</v>
      </c>
      <c r="AE10" s="98">
        <v>6668.57</v>
      </c>
      <c r="AF10" s="99">
        <f t="shared" si="1"/>
        <v>333428.56</v>
      </c>
      <c r="AG10" s="100">
        <f t="shared" si="2"/>
        <v>6801.9426000000003</v>
      </c>
      <c r="AH10" s="34"/>
    </row>
    <row r="11" spans="1:34" ht="47.25" x14ac:dyDescent="0.25">
      <c r="A11" s="89">
        <v>9</v>
      </c>
      <c r="B11" s="92" t="s">
        <v>42</v>
      </c>
      <c r="C11" s="93">
        <v>1968</v>
      </c>
      <c r="D11" s="93">
        <v>6</v>
      </c>
      <c r="E11" s="94">
        <v>0</v>
      </c>
      <c r="F11" s="95">
        <v>0</v>
      </c>
      <c r="G11" s="95">
        <v>0</v>
      </c>
      <c r="H11" s="95">
        <v>0</v>
      </c>
      <c r="I11" s="95">
        <v>0</v>
      </c>
      <c r="J11" s="95">
        <v>1</v>
      </c>
      <c r="K11" s="94">
        <v>70.53</v>
      </c>
      <c r="L11" s="94">
        <v>6</v>
      </c>
      <c r="M11" s="94" t="s">
        <v>46</v>
      </c>
      <c r="N11" s="96">
        <v>9</v>
      </c>
      <c r="O11" s="97" t="s">
        <v>44</v>
      </c>
      <c r="P11" s="97">
        <v>3</v>
      </c>
      <c r="Q11" s="97" t="s">
        <v>45</v>
      </c>
      <c r="R11" s="97">
        <v>0</v>
      </c>
      <c r="S11" s="94">
        <v>44</v>
      </c>
      <c r="T11" s="94">
        <v>2</v>
      </c>
      <c r="U11" s="95">
        <v>2</v>
      </c>
      <c r="V11" s="97">
        <v>0</v>
      </c>
      <c r="W11" s="95">
        <v>20</v>
      </c>
      <c r="X11" s="97">
        <v>0</v>
      </c>
      <c r="Y11" s="95">
        <v>0</v>
      </c>
      <c r="Z11" s="97">
        <v>0</v>
      </c>
      <c r="AA11" s="94">
        <v>97.72</v>
      </c>
      <c r="AB11" s="97">
        <v>2</v>
      </c>
      <c r="AC11" s="93">
        <f t="shared" si="0"/>
        <v>23</v>
      </c>
      <c r="AD11" s="98">
        <v>343947.37</v>
      </c>
      <c r="AE11" s="98">
        <v>38531.120000000003</v>
      </c>
      <c r="AF11" s="99">
        <f t="shared" si="1"/>
        <v>305416.25</v>
      </c>
      <c r="AG11" s="100">
        <f t="shared" si="2"/>
        <v>6878.9474</v>
      </c>
      <c r="AH11" s="34"/>
    </row>
    <row r="12" spans="1:34" ht="47.25" x14ac:dyDescent="0.25">
      <c r="A12" s="89">
        <v>10</v>
      </c>
      <c r="B12" s="92" t="s">
        <v>66</v>
      </c>
      <c r="C12" s="93">
        <v>1995</v>
      </c>
      <c r="D12" s="93">
        <v>3</v>
      </c>
      <c r="E12" s="94">
        <v>0</v>
      </c>
      <c r="F12" s="94">
        <v>0</v>
      </c>
      <c r="G12" s="95">
        <v>0</v>
      </c>
      <c r="H12" s="95">
        <v>0</v>
      </c>
      <c r="I12" s="95">
        <v>0</v>
      </c>
      <c r="J12" s="95">
        <v>1</v>
      </c>
      <c r="K12" s="94">
        <v>71</v>
      </c>
      <c r="L12" s="94">
        <v>6</v>
      </c>
      <c r="M12" s="94" t="s">
        <v>46</v>
      </c>
      <c r="N12" s="96">
        <v>6</v>
      </c>
      <c r="O12" s="97" t="s">
        <v>44</v>
      </c>
      <c r="P12" s="97">
        <v>3</v>
      </c>
      <c r="Q12" s="97" t="s">
        <v>45</v>
      </c>
      <c r="R12" s="97">
        <v>0</v>
      </c>
      <c r="S12" s="94">
        <v>288</v>
      </c>
      <c r="T12" s="94">
        <v>7</v>
      </c>
      <c r="U12" s="95">
        <v>2</v>
      </c>
      <c r="V12" s="97">
        <v>0</v>
      </c>
      <c r="W12" s="95">
        <v>0</v>
      </c>
      <c r="X12" s="97">
        <v>0</v>
      </c>
      <c r="Y12" s="95">
        <v>0</v>
      </c>
      <c r="Z12" s="97">
        <v>0</v>
      </c>
      <c r="AA12" s="94">
        <v>87.49</v>
      </c>
      <c r="AB12" s="97">
        <v>0</v>
      </c>
      <c r="AC12" s="93">
        <f t="shared" si="0"/>
        <v>23</v>
      </c>
      <c r="AD12" s="98">
        <v>1731447.98</v>
      </c>
      <c r="AE12" s="98">
        <v>33949.96</v>
      </c>
      <c r="AF12" s="99">
        <f t="shared" si="1"/>
        <v>1697498.02</v>
      </c>
      <c r="AG12" s="100">
        <f t="shared" si="2"/>
        <v>34628.959600000002</v>
      </c>
      <c r="AH12" s="34"/>
    </row>
    <row r="13" spans="1:34" ht="47.25" x14ac:dyDescent="0.25">
      <c r="A13" s="89">
        <v>11</v>
      </c>
      <c r="B13" s="92" t="s">
        <v>34</v>
      </c>
      <c r="C13" s="93">
        <v>1970</v>
      </c>
      <c r="D13" s="93">
        <v>6</v>
      </c>
      <c r="E13" s="94" t="s">
        <v>49</v>
      </c>
      <c r="F13" s="94">
        <v>2</v>
      </c>
      <c r="G13" s="95">
        <v>0</v>
      </c>
      <c r="H13" s="95">
        <v>0</v>
      </c>
      <c r="I13" s="95">
        <v>0</v>
      </c>
      <c r="J13" s="95">
        <v>1</v>
      </c>
      <c r="K13" s="94">
        <v>81.62</v>
      </c>
      <c r="L13" s="94">
        <v>7</v>
      </c>
      <c r="M13" s="94" t="s">
        <v>46</v>
      </c>
      <c r="N13" s="96">
        <v>7</v>
      </c>
      <c r="O13" s="97" t="s">
        <v>44</v>
      </c>
      <c r="P13" s="97">
        <v>3</v>
      </c>
      <c r="Q13" s="97" t="s">
        <v>45</v>
      </c>
      <c r="R13" s="97">
        <v>0</v>
      </c>
      <c r="S13" s="94">
        <v>80</v>
      </c>
      <c r="T13" s="94">
        <v>3</v>
      </c>
      <c r="U13" s="95">
        <v>2</v>
      </c>
      <c r="V13" s="97">
        <v>0</v>
      </c>
      <c r="W13" s="95">
        <v>20</v>
      </c>
      <c r="X13" s="97">
        <v>0</v>
      </c>
      <c r="Y13" s="95">
        <v>0</v>
      </c>
      <c r="Z13" s="97">
        <v>0</v>
      </c>
      <c r="AA13" s="94">
        <v>97.57</v>
      </c>
      <c r="AB13" s="97">
        <v>0</v>
      </c>
      <c r="AC13" s="93">
        <f t="shared" si="0"/>
        <v>23</v>
      </c>
      <c r="AD13" s="98">
        <v>1136852.01</v>
      </c>
      <c r="AE13" s="98">
        <v>111870.02</v>
      </c>
      <c r="AF13" s="99">
        <f t="shared" si="1"/>
        <v>1024981.99</v>
      </c>
      <c r="AG13" s="100">
        <f t="shared" si="2"/>
        <v>22737.040199999999</v>
      </c>
      <c r="AH13" s="34"/>
    </row>
    <row r="14" spans="1:34" ht="47.25" x14ac:dyDescent="0.25">
      <c r="A14" s="89">
        <v>12</v>
      </c>
      <c r="B14" s="92" t="s">
        <v>27</v>
      </c>
      <c r="C14" s="102">
        <v>1986</v>
      </c>
      <c r="D14" s="102">
        <v>5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1</v>
      </c>
      <c r="K14" s="97">
        <v>62.89</v>
      </c>
      <c r="L14" s="97">
        <v>5</v>
      </c>
      <c r="M14" s="94" t="s">
        <v>46</v>
      </c>
      <c r="N14" s="105">
        <v>7</v>
      </c>
      <c r="O14" s="97" t="s">
        <v>44</v>
      </c>
      <c r="P14" s="97">
        <v>3</v>
      </c>
      <c r="Q14" s="97" t="s">
        <v>45</v>
      </c>
      <c r="R14" s="97">
        <v>0</v>
      </c>
      <c r="S14" s="97">
        <v>107</v>
      </c>
      <c r="T14" s="97">
        <v>4</v>
      </c>
      <c r="U14" s="97">
        <v>2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106">
        <v>0.98799999999999999</v>
      </c>
      <c r="AB14" s="97">
        <v>3</v>
      </c>
      <c r="AC14" s="93">
        <f t="shared" si="0"/>
        <v>23</v>
      </c>
      <c r="AD14" s="98">
        <v>1049468.2</v>
      </c>
      <c r="AE14" s="98">
        <v>20577.810000000001</v>
      </c>
      <c r="AF14" s="99">
        <f t="shared" si="1"/>
        <v>1028890.3899999999</v>
      </c>
      <c r="AG14" s="100">
        <f t="shared" si="2"/>
        <v>20989.363999999998</v>
      </c>
      <c r="AH14" s="34"/>
    </row>
    <row r="15" spans="1:34" ht="31.5" x14ac:dyDescent="0.25">
      <c r="A15" s="89">
        <v>13</v>
      </c>
      <c r="B15" s="92" t="s">
        <v>22</v>
      </c>
      <c r="C15" s="102">
        <v>1988</v>
      </c>
      <c r="D15" s="102">
        <v>5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1</v>
      </c>
      <c r="K15" s="97">
        <v>81.180000000000007</v>
      </c>
      <c r="L15" s="97">
        <v>7</v>
      </c>
      <c r="M15" s="97" t="s">
        <v>72</v>
      </c>
      <c r="N15" s="105">
        <v>7</v>
      </c>
      <c r="O15" s="97" t="s">
        <v>44</v>
      </c>
      <c r="P15" s="97">
        <v>3</v>
      </c>
      <c r="Q15" s="97" t="s">
        <v>45</v>
      </c>
      <c r="R15" s="97">
        <v>0</v>
      </c>
      <c r="S15" s="97">
        <v>12</v>
      </c>
      <c r="T15" s="97">
        <v>2</v>
      </c>
      <c r="U15" s="97">
        <v>2</v>
      </c>
      <c r="V15" s="97">
        <v>0</v>
      </c>
      <c r="W15" s="97">
        <v>0</v>
      </c>
      <c r="X15" s="97">
        <v>0</v>
      </c>
      <c r="Y15" s="97">
        <v>0</v>
      </c>
      <c r="Z15" s="97">
        <v>0</v>
      </c>
      <c r="AA15" s="106">
        <v>0.998</v>
      </c>
      <c r="AB15" s="97">
        <v>3</v>
      </c>
      <c r="AC15" s="93">
        <f t="shared" si="0"/>
        <v>23</v>
      </c>
      <c r="AD15" s="98">
        <v>68964.039999999994</v>
      </c>
      <c r="AE15" s="98">
        <v>1352.24</v>
      </c>
      <c r="AF15" s="99">
        <f t="shared" si="1"/>
        <v>67611.799999999988</v>
      </c>
      <c r="AG15" s="100">
        <f t="shared" si="2"/>
        <v>1379.2808</v>
      </c>
      <c r="AH15" s="34"/>
    </row>
    <row r="16" spans="1:34" ht="47.25" x14ac:dyDescent="0.25">
      <c r="A16" s="89">
        <v>14</v>
      </c>
      <c r="B16" s="92" t="s">
        <v>41</v>
      </c>
      <c r="C16" s="93">
        <v>1969</v>
      </c>
      <c r="D16" s="93">
        <v>6</v>
      </c>
      <c r="E16" s="94">
        <v>0</v>
      </c>
      <c r="F16" s="95">
        <v>0</v>
      </c>
      <c r="G16" s="95">
        <v>0</v>
      </c>
      <c r="H16" s="95">
        <v>0</v>
      </c>
      <c r="I16" s="95">
        <v>0</v>
      </c>
      <c r="J16" s="95">
        <v>1</v>
      </c>
      <c r="K16" s="94">
        <v>73.61</v>
      </c>
      <c r="L16" s="94">
        <v>6</v>
      </c>
      <c r="M16" s="94" t="s">
        <v>46</v>
      </c>
      <c r="N16" s="96">
        <v>9</v>
      </c>
      <c r="O16" s="97" t="s">
        <v>44</v>
      </c>
      <c r="P16" s="97">
        <v>3</v>
      </c>
      <c r="Q16" s="97" t="s">
        <v>45</v>
      </c>
      <c r="R16" s="97">
        <v>0</v>
      </c>
      <c r="S16" s="94">
        <v>100</v>
      </c>
      <c r="T16" s="94">
        <v>3</v>
      </c>
      <c r="U16" s="95">
        <v>2</v>
      </c>
      <c r="V16" s="97">
        <v>0</v>
      </c>
      <c r="W16" s="95">
        <v>20</v>
      </c>
      <c r="X16" s="97">
        <v>0</v>
      </c>
      <c r="Y16" s="95">
        <v>0</v>
      </c>
      <c r="Z16" s="97">
        <v>0</v>
      </c>
      <c r="AA16" s="94">
        <v>96.37</v>
      </c>
      <c r="AB16" s="97">
        <v>0</v>
      </c>
      <c r="AC16" s="93">
        <f t="shared" si="0"/>
        <v>22</v>
      </c>
      <c r="AD16" s="98">
        <v>1148298.79</v>
      </c>
      <c r="AE16" s="98">
        <v>22515.66</v>
      </c>
      <c r="AF16" s="99">
        <f t="shared" si="1"/>
        <v>1125783.1300000001</v>
      </c>
      <c r="AG16" s="100">
        <f t="shared" si="2"/>
        <v>22965.9758</v>
      </c>
      <c r="AH16" s="34"/>
    </row>
    <row r="17" spans="1:34" ht="47.25" x14ac:dyDescent="0.25">
      <c r="A17" s="89">
        <v>15</v>
      </c>
      <c r="B17" s="92" t="s">
        <v>30</v>
      </c>
      <c r="C17" s="93">
        <v>1968</v>
      </c>
      <c r="D17" s="93">
        <v>6</v>
      </c>
      <c r="E17" s="94">
        <v>0</v>
      </c>
      <c r="F17" s="95">
        <v>0</v>
      </c>
      <c r="G17" s="95">
        <v>0</v>
      </c>
      <c r="H17" s="95">
        <v>0</v>
      </c>
      <c r="I17" s="95">
        <v>0</v>
      </c>
      <c r="J17" s="95">
        <v>1</v>
      </c>
      <c r="K17" s="94">
        <v>86.67</v>
      </c>
      <c r="L17" s="94">
        <v>7</v>
      </c>
      <c r="M17" s="94" t="s">
        <v>46</v>
      </c>
      <c r="N17" s="96">
        <v>6</v>
      </c>
      <c r="O17" s="97" t="s">
        <v>44</v>
      </c>
      <c r="P17" s="97">
        <v>3</v>
      </c>
      <c r="Q17" s="97" t="s">
        <v>45</v>
      </c>
      <c r="R17" s="97">
        <v>0</v>
      </c>
      <c r="S17" s="94">
        <v>45</v>
      </c>
      <c r="T17" s="94">
        <v>2</v>
      </c>
      <c r="U17" s="95">
        <v>2</v>
      </c>
      <c r="V17" s="97">
        <v>0</v>
      </c>
      <c r="W17" s="95">
        <v>20</v>
      </c>
      <c r="X17" s="97">
        <v>0</v>
      </c>
      <c r="Y17" s="95">
        <v>0</v>
      </c>
      <c r="Z17" s="97">
        <v>0</v>
      </c>
      <c r="AA17" s="94">
        <v>97.92</v>
      </c>
      <c r="AB17" s="97">
        <v>3</v>
      </c>
      <c r="AC17" s="93">
        <f t="shared" si="0"/>
        <v>22</v>
      </c>
      <c r="AD17" s="98">
        <v>136583.60999999999</v>
      </c>
      <c r="AE17" s="98">
        <v>2678.11</v>
      </c>
      <c r="AF17" s="99">
        <f t="shared" si="1"/>
        <v>133905.5</v>
      </c>
      <c r="AG17" s="100">
        <f t="shared" si="2"/>
        <v>2731.6722</v>
      </c>
      <c r="AH17" s="34"/>
    </row>
    <row r="18" spans="1:34" ht="47.25" x14ac:dyDescent="0.25">
      <c r="A18" s="89">
        <v>16</v>
      </c>
      <c r="B18" s="92" t="s">
        <v>32</v>
      </c>
      <c r="C18" s="93">
        <v>1968</v>
      </c>
      <c r="D18" s="93">
        <v>6</v>
      </c>
      <c r="E18" s="94">
        <v>0</v>
      </c>
      <c r="F18" s="95">
        <v>0</v>
      </c>
      <c r="G18" s="95">
        <v>0</v>
      </c>
      <c r="H18" s="95">
        <v>0</v>
      </c>
      <c r="I18" s="95">
        <v>0</v>
      </c>
      <c r="J18" s="95">
        <v>1</v>
      </c>
      <c r="K18" s="94">
        <v>69.14</v>
      </c>
      <c r="L18" s="94">
        <v>5</v>
      </c>
      <c r="M18" s="94" t="s">
        <v>46</v>
      </c>
      <c r="N18" s="96">
        <v>7</v>
      </c>
      <c r="O18" s="97" t="s">
        <v>44</v>
      </c>
      <c r="P18" s="97">
        <v>3</v>
      </c>
      <c r="Q18" s="97" t="s">
        <v>45</v>
      </c>
      <c r="R18" s="97">
        <v>0</v>
      </c>
      <c r="S18" s="94">
        <v>100</v>
      </c>
      <c r="T18" s="94">
        <v>3</v>
      </c>
      <c r="U18" s="95">
        <v>2</v>
      </c>
      <c r="V18" s="97">
        <v>0</v>
      </c>
      <c r="W18" s="95">
        <v>20</v>
      </c>
      <c r="X18" s="97">
        <v>0</v>
      </c>
      <c r="Y18" s="95">
        <v>0</v>
      </c>
      <c r="Z18" s="97">
        <v>0</v>
      </c>
      <c r="AA18" s="94">
        <v>98.9</v>
      </c>
      <c r="AB18" s="97">
        <v>3</v>
      </c>
      <c r="AC18" s="93">
        <f t="shared" si="0"/>
        <v>22</v>
      </c>
      <c r="AD18" s="98">
        <v>1681215.58</v>
      </c>
      <c r="AE18" s="98">
        <v>178004.78</v>
      </c>
      <c r="AF18" s="99">
        <f t="shared" si="1"/>
        <v>1503210.8</v>
      </c>
      <c r="AG18" s="100">
        <f t="shared" si="2"/>
        <v>33624.311600000001</v>
      </c>
      <c r="AH18" s="34"/>
    </row>
    <row r="19" spans="1:34" ht="47.25" x14ac:dyDescent="0.25">
      <c r="A19" s="89">
        <v>17</v>
      </c>
      <c r="B19" s="92" t="s">
        <v>21</v>
      </c>
      <c r="C19" s="102">
        <v>1997</v>
      </c>
      <c r="D19" s="102">
        <v>3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1</v>
      </c>
      <c r="K19" s="97">
        <v>74.86</v>
      </c>
      <c r="L19" s="97">
        <v>6</v>
      </c>
      <c r="M19" s="94" t="s">
        <v>46</v>
      </c>
      <c r="N19" s="105">
        <v>7</v>
      </c>
      <c r="O19" s="97" t="s">
        <v>44</v>
      </c>
      <c r="P19" s="97">
        <v>3</v>
      </c>
      <c r="Q19" s="97" t="s">
        <v>45</v>
      </c>
      <c r="R19" s="97">
        <v>0</v>
      </c>
      <c r="S19" s="97">
        <v>18</v>
      </c>
      <c r="T19" s="97">
        <v>2</v>
      </c>
      <c r="U19" s="97">
        <v>2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104">
        <v>1</v>
      </c>
      <c r="AB19" s="97">
        <v>3</v>
      </c>
      <c r="AC19" s="93">
        <f t="shared" si="0"/>
        <v>22</v>
      </c>
      <c r="AD19" s="98">
        <v>51744.69</v>
      </c>
      <c r="AE19" s="98">
        <v>1014.6</v>
      </c>
      <c r="AF19" s="99">
        <f t="shared" si="1"/>
        <v>50730.090000000004</v>
      </c>
      <c r="AG19" s="100">
        <f t="shared" si="2"/>
        <v>1034.8938000000001</v>
      </c>
      <c r="AH19" s="34"/>
    </row>
    <row r="20" spans="1:34" ht="47.25" x14ac:dyDescent="0.25">
      <c r="A20" s="89">
        <v>18</v>
      </c>
      <c r="B20" s="92" t="s">
        <v>52</v>
      </c>
      <c r="C20" s="93">
        <v>1964</v>
      </c>
      <c r="D20" s="93">
        <v>6</v>
      </c>
      <c r="E20" s="94">
        <v>0</v>
      </c>
      <c r="F20" s="95">
        <v>0</v>
      </c>
      <c r="G20" s="95">
        <v>0</v>
      </c>
      <c r="H20" s="95">
        <v>0</v>
      </c>
      <c r="I20" s="95">
        <v>0</v>
      </c>
      <c r="J20" s="95">
        <v>1</v>
      </c>
      <c r="K20" s="94">
        <v>72.84</v>
      </c>
      <c r="L20" s="94">
        <v>6</v>
      </c>
      <c r="M20" s="94" t="s">
        <v>46</v>
      </c>
      <c r="N20" s="96">
        <v>5</v>
      </c>
      <c r="O20" s="97" t="s">
        <v>44</v>
      </c>
      <c r="P20" s="97">
        <v>3</v>
      </c>
      <c r="Q20" s="97" t="s">
        <v>45</v>
      </c>
      <c r="R20" s="97">
        <v>0</v>
      </c>
      <c r="S20" s="94">
        <v>80</v>
      </c>
      <c r="T20" s="94">
        <v>3</v>
      </c>
      <c r="U20" s="94">
        <v>2</v>
      </c>
      <c r="V20" s="97">
        <v>0</v>
      </c>
      <c r="W20" s="94">
        <v>20</v>
      </c>
      <c r="X20" s="97">
        <v>0</v>
      </c>
      <c r="Y20" s="94">
        <v>0</v>
      </c>
      <c r="Z20" s="97">
        <v>0</v>
      </c>
      <c r="AA20" s="94">
        <v>102.3</v>
      </c>
      <c r="AB20" s="97">
        <v>3</v>
      </c>
      <c r="AC20" s="93">
        <f t="shared" si="0"/>
        <v>21</v>
      </c>
      <c r="AD20" s="98">
        <v>1642960.38</v>
      </c>
      <c r="AE20" s="98">
        <v>167664.66</v>
      </c>
      <c r="AF20" s="99">
        <f t="shared" si="1"/>
        <v>1475295.72</v>
      </c>
      <c r="AG20" s="100">
        <f t="shared" si="2"/>
        <v>32859.207600000002</v>
      </c>
      <c r="AH20" s="34"/>
    </row>
    <row r="21" spans="1:34" ht="31.5" x14ac:dyDescent="0.25">
      <c r="A21" s="89">
        <v>19</v>
      </c>
      <c r="B21" s="92" t="s">
        <v>39</v>
      </c>
      <c r="C21" s="93">
        <v>1959</v>
      </c>
      <c r="D21" s="93">
        <v>6</v>
      </c>
      <c r="E21" s="94" t="s">
        <v>48</v>
      </c>
      <c r="F21" s="94">
        <v>2</v>
      </c>
      <c r="G21" s="95">
        <v>0</v>
      </c>
      <c r="H21" s="95">
        <v>0</v>
      </c>
      <c r="I21" s="95">
        <v>0</v>
      </c>
      <c r="J21" s="95">
        <v>1</v>
      </c>
      <c r="K21" s="94">
        <v>88.14</v>
      </c>
      <c r="L21" s="94">
        <v>7</v>
      </c>
      <c r="M21" s="94" t="s">
        <v>47</v>
      </c>
      <c r="N21" s="96">
        <v>6</v>
      </c>
      <c r="O21" s="97" t="s">
        <v>44</v>
      </c>
      <c r="P21" s="97">
        <v>3</v>
      </c>
      <c r="Q21" s="97" t="s">
        <v>45</v>
      </c>
      <c r="R21" s="97">
        <v>0</v>
      </c>
      <c r="S21" s="94">
        <v>48</v>
      </c>
      <c r="T21" s="94">
        <v>2</v>
      </c>
      <c r="U21" s="95">
        <v>2</v>
      </c>
      <c r="V21" s="97">
        <v>0</v>
      </c>
      <c r="W21" s="95">
        <v>20</v>
      </c>
      <c r="X21" s="97">
        <v>0</v>
      </c>
      <c r="Y21" s="95">
        <v>0</v>
      </c>
      <c r="Z21" s="97">
        <v>0</v>
      </c>
      <c r="AA21" s="94">
        <v>97.03</v>
      </c>
      <c r="AB21" s="97">
        <v>0</v>
      </c>
      <c r="AC21" s="93">
        <f t="shared" si="0"/>
        <v>21</v>
      </c>
      <c r="AD21" s="98">
        <v>340967.37</v>
      </c>
      <c r="AE21" s="107">
        <v>56827.9</v>
      </c>
      <c r="AF21" s="99">
        <f t="shared" si="1"/>
        <v>284139.46999999997</v>
      </c>
      <c r="AG21" s="100">
        <f t="shared" si="2"/>
        <v>6819.3473999999997</v>
      </c>
      <c r="AH21" s="34"/>
    </row>
    <row r="22" spans="1:34" ht="47.25" x14ac:dyDescent="0.25">
      <c r="A22" s="89">
        <v>20</v>
      </c>
      <c r="B22" s="92" t="s">
        <v>26</v>
      </c>
      <c r="C22" s="102">
        <v>1974</v>
      </c>
      <c r="D22" s="102">
        <v>6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1</v>
      </c>
      <c r="K22" s="97">
        <v>85.61</v>
      </c>
      <c r="L22" s="97">
        <v>7</v>
      </c>
      <c r="M22" s="94" t="s">
        <v>46</v>
      </c>
      <c r="N22" s="105">
        <v>8</v>
      </c>
      <c r="O22" s="97" t="s">
        <v>44</v>
      </c>
      <c r="P22" s="97">
        <v>3</v>
      </c>
      <c r="Q22" s="97" t="s">
        <v>45</v>
      </c>
      <c r="R22" s="97">
        <v>0</v>
      </c>
      <c r="S22" s="97">
        <v>8</v>
      </c>
      <c r="T22" s="97">
        <v>2</v>
      </c>
      <c r="U22" s="97">
        <v>2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106">
        <v>0.877</v>
      </c>
      <c r="AB22" s="97">
        <v>0</v>
      </c>
      <c r="AC22" s="93">
        <f t="shared" si="0"/>
        <v>21</v>
      </c>
      <c r="AD22" s="98">
        <v>227482.57</v>
      </c>
      <c r="AE22" s="98">
        <v>4460.4399999999996</v>
      </c>
      <c r="AF22" s="99">
        <f t="shared" si="1"/>
        <v>223022.13</v>
      </c>
      <c r="AG22" s="100">
        <f t="shared" si="2"/>
        <v>4549.6514000000006</v>
      </c>
      <c r="AH22" s="34"/>
    </row>
    <row r="23" spans="1:34" ht="47.25" x14ac:dyDescent="0.25">
      <c r="A23" s="89">
        <v>21</v>
      </c>
      <c r="B23" s="92" t="s">
        <v>28</v>
      </c>
      <c r="C23" s="102">
        <v>1956</v>
      </c>
      <c r="D23" s="102">
        <v>6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1</v>
      </c>
      <c r="K23" s="97">
        <v>65.83</v>
      </c>
      <c r="L23" s="97">
        <v>5</v>
      </c>
      <c r="M23" s="94" t="s">
        <v>46</v>
      </c>
      <c r="N23" s="105">
        <v>8</v>
      </c>
      <c r="O23" s="97" t="s">
        <v>44</v>
      </c>
      <c r="P23" s="97">
        <v>3</v>
      </c>
      <c r="Q23" s="97" t="s">
        <v>45</v>
      </c>
      <c r="R23" s="97">
        <v>0</v>
      </c>
      <c r="S23" s="97">
        <v>8</v>
      </c>
      <c r="T23" s="97">
        <v>2</v>
      </c>
      <c r="U23" s="97">
        <v>2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106">
        <v>0.81599999999999995</v>
      </c>
      <c r="AB23" s="97">
        <v>0</v>
      </c>
      <c r="AC23" s="93">
        <f t="shared" si="0"/>
        <v>19</v>
      </c>
      <c r="AD23" s="98">
        <v>36397.519999999997</v>
      </c>
      <c r="AE23" s="98">
        <v>713.68</v>
      </c>
      <c r="AF23" s="99">
        <f t="shared" si="1"/>
        <v>35683.839999999997</v>
      </c>
      <c r="AG23" s="100">
        <f t="shared" si="2"/>
        <v>727.95039999999995</v>
      </c>
      <c r="AH23" s="34"/>
    </row>
    <row r="24" spans="1:34" ht="31.5" x14ac:dyDescent="0.25">
      <c r="A24" s="89">
        <v>22</v>
      </c>
      <c r="B24" s="92" t="s">
        <v>62</v>
      </c>
      <c r="C24" s="102">
        <v>1998</v>
      </c>
      <c r="D24" s="102">
        <v>3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1</v>
      </c>
      <c r="K24" s="97">
        <v>84.08</v>
      </c>
      <c r="L24" s="97">
        <v>7</v>
      </c>
      <c r="M24" s="97" t="s">
        <v>45</v>
      </c>
      <c r="N24" s="105">
        <v>0</v>
      </c>
      <c r="O24" s="97" t="s">
        <v>44</v>
      </c>
      <c r="P24" s="97">
        <v>3</v>
      </c>
      <c r="Q24" s="97" t="s">
        <v>45</v>
      </c>
      <c r="R24" s="97">
        <v>0</v>
      </c>
      <c r="S24" s="97">
        <v>18</v>
      </c>
      <c r="T24" s="97">
        <v>2</v>
      </c>
      <c r="U24" s="97">
        <v>2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106">
        <v>0.995</v>
      </c>
      <c r="AB24" s="97">
        <v>3</v>
      </c>
      <c r="AC24" s="93">
        <f t="shared" si="0"/>
        <v>16</v>
      </c>
      <c r="AD24" s="98">
        <v>44241</v>
      </c>
      <c r="AE24" s="107">
        <v>867.47</v>
      </c>
      <c r="AF24" s="99">
        <f t="shared" si="1"/>
        <v>43373.53</v>
      </c>
      <c r="AG24" s="100">
        <f t="shared" si="2"/>
        <v>884.82</v>
      </c>
      <c r="AH24" s="34"/>
    </row>
    <row r="25" spans="1:34" ht="47.25" x14ac:dyDescent="0.25">
      <c r="A25" s="89">
        <v>23</v>
      </c>
      <c r="B25" s="92" t="s">
        <v>29</v>
      </c>
      <c r="C25" s="108">
        <v>1994</v>
      </c>
      <c r="D25" s="108">
        <v>3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1</v>
      </c>
      <c r="K25" s="95">
        <v>62.69</v>
      </c>
      <c r="L25" s="95">
        <v>5</v>
      </c>
      <c r="M25" s="94" t="s">
        <v>46</v>
      </c>
      <c r="N25" s="105">
        <v>3</v>
      </c>
      <c r="O25" s="97" t="s">
        <v>44</v>
      </c>
      <c r="P25" s="97">
        <v>3</v>
      </c>
      <c r="Q25" s="97" t="s">
        <v>45</v>
      </c>
      <c r="R25" s="97">
        <v>0</v>
      </c>
      <c r="S25" s="95">
        <v>15</v>
      </c>
      <c r="T25" s="95">
        <v>2</v>
      </c>
      <c r="U25" s="95">
        <v>2</v>
      </c>
      <c r="V25" s="97">
        <v>0</v>
      </c>
      <c r="W25" s="95">
        <v>20</v>
      </c>
      <c r="X25" s="97">
        <v>0</v>
      </c>
      <c r="Y25" s="95">
        <v>0</v>
      </c>
      <c r="Z25" s="97">
        <v>0</v>
      </c>
      <c r="AA25" s="109">
        <v>0.91100000000000003</v>
      </c>
      <c r="AB25" s="97">
        <v>0</v>
      </c>
      <c r="AC25" s="93">
        <f t="shared" si="0"/>
        <v>14</v>
      </c>
      <c r="AD25" s="98">
        <v>114324.72</v>
      </c>
      <c r="AE25" s="98">
        <v>13240.08</v>
      </c>
      <c r="AF25" s="99">
        <f t="shared" si="1"/>
        <v>101084.64</v>
      </c>
      <c r="AG25" s="100">
        <f t="shared" si="2"/>
        <v>2286.4944</v>
      </c>
      <c r="AH25" s="34"/>
    </row>
    <row r="26" spans="1:34" ht="27" customHeight="1" x14ac:dyDescent="0.25">
      <c r="A26" s="89">
        <v>24</v>
      </c>
      <c r="B26" s="92" t="s">
        <v>54</v>
      </c>
      <c r="C26" s="93">
        <v>2002</v>
      </c>
      <c r="D26" s="93">
        <v>1</v>
      </c>
      <c r="E26" s="94">
        <v>0</v>
      </c>
      <c r="F26" s="95">
        <v>0</v>
      </c>
      <c r="G26" s="95">
        <v>0</v>
      </c>
      <c r="H26" s="95">
        <v>0</v>
      </c>
      <c r="I26" s="95">
        <v>0</v>
      </c>
      <c r="J26" s="95">
        <v>1</v>
      </c>
      <c r="K26" s="94">
        <v>77.209999999999994</v>
      </c>
      <c r="L26" s="94">
        <v>6</v>
      </c>
      <c r="M26" s="97" t="s">
        <v>45</v>
      </c>
      <c r="N26" s="96">
        <v>0</v>
      </c>
      <c r="O26" s="97" t="s">
        <v>44</v>
      </c>
      <c r="P26" s="97">
        <v>3</v>
      </c>
      <c r="Q26" s="97" t="s">
        <v>45</v>
      </c>
      <c r="R26" s="97">
        <v>0</v>
      </c>
      <c r="S26" s="94">
        <v>54</v>
      </c>
      <c r="T26" s="94">
        <v>3</v>
      </c>
      <c r="U26" s="95">
        <v>2</v>
      </c>
      <c r="V26" s="97">
        <v>0</v>
      </c>
      <c r="W26" s="95">
        <v>20</v>
      </c>
      <c r="X26" s="97">
        <v>0</v>
      </c>
      <c r="Y26" s="95">
        <v>0</v>
      </c>
      <c r="Z26" s="97">
        <v>0</v>
      </c>
      <c r="AA26" s="94">
        <v>83</v>
      </c>
      <c r="AB26" s="97">
        <v>0</v>
      </c>
      <c r="AC26" s="93">
        <f t="shared" si="0"/>
        <v>13</v>
      </c>
      <c r="AD26" s="98">
        <v>45132.03</v>
      </c>
      <c r="AE26" s="98">
        <v>884.94</v>
      </c>
      <c r="AF26" s="99">
        <f t="shared" si="1"/>
        <v>44247.09</v>
      </c>
      <c r="AG26" s="100">
        <f t="shared" si="2"/>
        <v>902.64059999999995</v>
      </c>
      <c r="AH26" s="34"/>
    </row>
    <row r="27" spans="1:34" ht="27" customHeight="1" x14ac:dyDescent="0.25">
      <c r="A27" s="110"/>
      <c r="B27" s="111"/>
      <c r="C27" s="112"/>
      <c r="D27" s="113"/>
      <c r="E27" s="114"/>
      <c r="F27" s="115"/>
      <c r="G27" s="115"/>
      <c r="H27" s="115"/>
      <c r="I27" s="115"/>
      <c r="J27" s="115"/>
      <c r="K27" s="114"/>
      <c r="L27" s="114"/>
      <c r="M27" s="116"/>
      <c r="N27" s="117"/>
      <c r="O27" s="116"/>
      <c r="P27" s="116"/>
      <c r="Q27" s="116"/>
      <c r="R27" s="116"/>
      <c r="S27" s="114"/>
      <c r="T27" s="114"/>
      <c r="U27" s="115"/>
      <c r="V27" s="116"/>
      <c r="W27" s="115"/>
      <c r="X27" s="116"/>
      <c r="Y27" s="115"/>
      <c r="Z27" s="116"/>
      <c r="AA27" s="114"/>
      <c r="AB27" s="116"/>
      <c r="AC27" s="113"/>
      <c r="AD27" s="118">
        <f>SUM(AD3:AD26)</f>
        <v>23371744.719999999</v>
      </c>
      <c r="AE27" s="118">
        <f>SUM(AE3:AE26)</f>
        <v>1506732.16</v>
      </c>
      <c r="AF27" s="118">
        <f>SUM(AF3:AF26)</f>
        <v>21865012.559999999</v>
      </c>
      <c r="AG27" s="84"/>
    </row>
    <row r="29" spans="1:34" ht="24.75" customHeight="1" x14ac:dyDescent="0.3">
      <c r="Y29" s="59"/>
      <c r="AC29" s="69" t="s">
        <v>70</v>
      </c>
      <c r="AD29" s="70">
        <v>21869500</v>
      </c>
    </row>
    <row r="30" spans="1:34" ht="18.75" x14ac:dyDescent="0.3">
      <c r="A30" s="31"/>
      <c r="B30" s="31"/>
      <c r="Y30" s="59"/>
      <c r="AC30" s="69" t="s">
        <v>76</v>
      </c>
      <c r="AD30" s="71">
        <f>AD29-AF27</f>
        <v>4487.4400000013411</v>
      </c>
      <c r="AE30" s="32"/>
      <c r="AF30" s="32"/>
    </row>
    <row r="31" spans="1:34" x14ac:dyDescent="0.25">
      <c r="B31" s="33" t="s">
        <v>59</v>
      </c>
      <c r="Y31" s="59"/>
    </row>
    <row r="32" spans="1:34" x14ac:dyDescent="0.25">
      <c r="Y32" s="59"/>
      <c r="AD32" s="34"/>
    </row>
    <row r="33" spans="2:5" x14ac:dyDescent="0.25">
      <c r="B33" s="35" t="s">
        <v>60</v>
      </c>
      <c r="E33" s="36"/>
    </row>
    <row r="35" spans="2:5" x14ac:dyDescent="0.25">
      <c r="B35" s="35" t="s">
        <v>61</v>
      </c>
      <c r="E35" s="37"/>
    </row>
  </sheetData>
  <autoFilter ref="A2:AF26">
    <sortState ref="A3:AF27">
      <sortCondition descending="1" ref="AC2:AC26"/>
    </sortState>
  </autoFilter>
  <mergeCells count="3">
    <mergeCell ref="C1:J1"/>
    <mergeCell ref="K1:T1"/>
    <mergeCell ref="U1:AB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27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zoomScale="70" zoomScaleNormal="70" workbookViewId="0">
      <selection activeCell="A12" sqref="A12:XFD12"/>
    </sheetView>
  </sheetViews>
  <sheetFormatPr defaultRowHeight="15" x14ac:dyDescent="0.25"/>
  <cols>
    <col min="2" max="2" width="37.7109375" bestFit="1" customWidth="1"/>
    <col min="29" max="29" width="12.7109375" bestFit="1" customWidth="1"/>
    <col min="30" max="30" width="14.42578125" bestFit="1" customWidth="1"/>
    <col min="31" max="31" width="12.85546875" bestFit="1" customWidth="1"/>
    <col min="32" max="32" width="14.42578125" bestFit="1" customWidth="1"/>
    <col min="33" max="33" width="25" customWidth="1"/>
  </cols>
  <sheetData>
    <row r="1" spans="1:33" x14ac:dyDescent="0.25">
      <c r="C1" s="81" t="s">
        <v>3</v>
      </c>
      <c r="D1" s="82"/>
      <c r="E1" s="82"/>
      <c r="F1" s="82"/>
      <c r="G1" s="82"/>
      <c r="H1" s="82"/>
      <c r="I1" s="82"/>
      <c r="J1" s="83"/>
      <c r="K1" s="81" t="s">
        <v>2</v>
      </c>
      <c r="L1" s="82"/>
      <c r="M1" s="82"/>
      <c r="N1" s="82"/>
      <c r="O1" s="82"/>
      <c r="P1" s="82"/>
      <c r="Q1" s="82"/>
      <c r="R1" s="82"/>
      <c r="S1" s="82"/>
      <c r="T1" s="83"/>
      <c r="U1" s="81" t="s">
        <v>4</v>
      </c>
      <c r="V1" s="82"/>
      <c r="W1" s="82"/>
      <c r="X1" s="82"/>
      <c r="Y1" s="82"/>
      <c r="Z1" s="82"/>
      <c r="AA1" s="82"/>
      <c r="AB1" s="83"/>
    </row>
    <row r="2" spans="1:33" ht="213.75" x14ac:dyDescent="0.25">
      <c r="A2" s="2" t="s">
        <v>0</v>
      </c>
      <c r="B2" s="3" t="s">
        <v>1</v>
      </c>
      <c r="C2" s="1" t="s">
        <v>5</v>
      </c>
      <c r="D2" s="1" t="s">
        <v>43</v>
      </c>
      <c r="E2" s="1" t="s">
        <v>6</v>
      </c>
      <c r="F2" s="1" t="s">
        <v>43</v>
      </c>
      <c r="G2" s="1" t="s">
        <v>7</v>
      </c>
      <c r="H2" s="1" t="s">
        <v>43</v>
      </c>
      <c r="I2" s="1" t="s">
        <v>8</v>
      </c>
      <c r="J2" s="1" t="s">
        <v>43</v>
      </c>
      <c r="K2" s="1" t="s">
        <v>9</v>
      </c>
      <c r="L2" s="1" t="s">
        <v>43</v>
      </c>
      <c r="M2" s="1" t="s">
        <v>10</v>
      </c>
      <c r="N2" s="1" t="s">
        <v>43</v>
      </c>
      <c r="O2" s="1" t="s">
        <v>11</v>
      </c>
      <c r="P2" s="1" t="s">
        <v>43</v>
      </c>
      <c r="Q2" s="1" t="s">
        <v>12</v>
      </c>
      <c r="R2" s="1" t="s">
        <v>43</v>
      </c>
      <c r="S2" s="1" t="s">
        <v>13</v>
      </c>
      <c r="T2" s="1" t="s">
        <v>43</v>
      </c>
      <c r="U2" s="1" t="s">
        <v>14</v>
      </c>
      <c r="V2" s="1" t="s">
        <v>43</v>
      </c>
      <c r="W2" s="1" t="s">
        <v>15</v>
      </c>
      <c r="X2" s="1" t="s">
        <v>43</v>
      </c>
      <c r="Y2" s="1" t="s">
        <v>16</v>
      </c>
      <c r="Z2" s="1" t="s">
        <v>43</v>
      </c>
      <c r="AA2" s="1" t="s">
        <v>17</v>
      </c>
      <c r="AB2" s="1" t="s">
        <v>43</v>
      </c>
      <c r="AC2" s="3" t="s">
        <v>55</v>
      </c>
      <c r="AD2" s="4" t="s">
        <v>56</v>
      </c>
      <c r="AE2" s="4" t="s">
        <v>57</v>
      </c>
      <c r="AF2" s="4" t="s">
        <v>58</v>
      </c>
      <c r="AG2" s="4" t="s">
        <v>74</v>
      </c>
    </row>
    <row r="3" spans="1:33" x14ac:dyDescent="0.25">
      <c r="A3" s="48">
        <v>12</v>
      </c>
      <c r="B3" s="74" t="s">
        <v>69</v>
      </c>
      <c r="C3" s="39">
        <v>1963</v>
      </c>
      <c r="D3" s="39">
        <v>6</v>
      </c>
      <c r="E3" s="40">
        <v>0</v>
      </c>
      <c r="F3" s="41">
        <v>0</v>
      </c>
      <c r="G3" s="41">
        <v>0</v>
      </c>
      <c r="H3" s="41">
        <v>0</v>
      </c>
      <c r="I3" s="41">
        <v>0</v>
      </c>
      <c r="J3" s="41">
        <v>1</v>
      </c>
      <c r="K3" s="40">
        <v>82.68</v>
      </c>
      <c r="L3" s="40">
        <v>7</v>
      </c>
      <c r="M3" s="57" t="s">
        <v>45</v>
      </c>
      <c r="N3" s="68">
        <v>0</v>
      </c>
      <c r="O3" s="42" t="s">
        <v>44</v>
      </c>
      <c r="P3" s="42">
        <v>3</v>
      </c>
      <c r="Q3" s="42" t="s">
        <v>45</v>
      </c>
      <c r="R3" s="42">
        <v>0</v>
      </c>
      <c r="S3" s="40">
        <v>16</v>
      </c>
      <c r="T3" s="40">
        <v>2</v>
      </c>
      <c r="U3" s="41">
        <v>2</v>
      </c>
      <c r="V3" s="42">
        <v>0</v>
      </c>
      <c r="W3" s="41">
        <v>0</v>
      </c>
      <c r="X3" s="42">
        <v>0</v>
      </c>
      <c r="Y3" s="41">
        <v>0</v>
      </c>
      <c r="Z3" s="42">
        <v>0</v>
      </c>
      <c r="AA3" s="40">
        <v>93.8</v>
      </c>
      <c r="AB3" s="42">
        <v>0</v>
      </c>
      <c r="AC3" s="43">
        <f>F3+H3+J3+L3+N3+P3+R3+T3+V3+X3+Z3+AB3</f>
        <v>13</v>
      </c>
      <c r="AD3" s="38">
        <v>301909.39</v>
      </c>
      <c r="AE3" s="38">
        <v>5919.79</v>
      </c>
      <c r="AF3" s="38">
        <f t="shared" ref="AF3:AF14" si="0">AD3-AE3</f>
        <v>295989.60000000003</v>
      </c>
      <c r="AG3" s="72" t="s">
        <v>78</v>
      </c>
    </row>
    <row r="4" spans="1:33" x14ac:dyDescent="0.25">
      <c r="A4" s="3">
        <v>11</v>
      </c>
      <c r="B4" s="74" t="s">
        <v>18</v>
      </c>
      <c r="C4" s="50">
        <v>1979</v>
      </c>
      <c r="D4" s="50">
        <v>6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1</v>
      </c>
      <c r="K4" s="42">
        <v>69.510000000000005</v>
      </c>
      <c r="L4" s="42">
        <v>5</v>
      </c>
      <c r="M4" s="58" t="s">
        <v>45</v>
      </c>
      <c r="N4" s="67">
        <v>0</v>
      </c>
      <c r="O4" s="42" t="s">
        <v>44</v>
      </c>
      <c r="P4" s="42">
        <v>3</v>
      </c>
      <c r="Q4" s="42" t="s">
        <v>45</v>
      </c>
      <c r="R4" s="42">
        <v>0</v>
      </c>
      <c r="S4" s="42">
        <v>12</v>
      </c>
      <c r="T4" s="42">
        <v>2</v>
      </c>
      <c r="U4" s="42">
        <v>2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52">
        <v>0.996</v>
      </c>
      <c r="AB4" s="42">
        <v>3</v>
      </c>
      <c r="AC4" s="43">
        <f>F4+H4+J4+L4+N4+P4+R4+T4+V4+X4+Z4+AB4</f>
        <v>14</v>
      </c>
      <c r="AD4" s="38">
        <v>375013.02</v>
      </c>
      <c r="AE4" s="38">
        <v>7353.2</v>
      </c>
      <c r="AF4" s="38">
        <f t="shared" si="0"/>
        <v>367659.82</v>
      </c>
      <c r="AG4" s="72" t="s">
        <v>78</v>
      </c>
    </row>
    <row r="5" spans="1:33" s="44" customFormat="1" ht="60" x14ac:dyDescent="0.25">
      <c r="A5" s="3">
        <v>4</v>
      </c>
      <c r="B5" s="74" t="s">
        <v>19</v>
      </c>
      <c r="C5" s="50">
        <v>1977</v>
      </c>
      <c r="D5" s="50">
        <v>6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1</v>
      </c>
      <c r="K5" s="42">
        <v>65.69</v>
      </c>
      <c r="L5" s="42">
        <v>5</v>
      </c>
      <c r="M5" s="40" t="s">
        <v>46</v>
      </c>
      <c r="N5" s="64">
        <v>6</v>
      </c>
      <c r="O5" s="42" t="s">
        <v>44</v>
      </c>
      <c r="P5" s="42">
        <v>3</v>
      </c>
      <c r="Q5" s="42" t="s">
        <v>45</v>
      </c>
      <c r="R5" s="42">
        <v>0</v>
      </c>
      <c r="S5" s="42">
        <v>36</v>
      </c>
      <c r="T5" s="42">
        <v>2</v>
      </c>
      <c r="U5" s="42">
        <v>2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53">
        <v>1</v>
      </c>
      <c r="AB5" s="42">
        <v>3</v>
      </c>
      <c r="AC5" s="43">
        <f>F5+H5+J5+L5+N5+P5+R5+T5+V5+X5+Z5+AB5</f>
        <v>20</v>
      </c>
      <c r="AD5" s="38">
        <v>296672.58</v>
      </c>
      <c r="AE5" s="38">
        <v>5817.11</v>
      </c>
      <c r="AF5" s="38">
        <f t="shared" si="0"/>
        <v>290855.47000000003</v>
      </c>
      <c r="AG5" s="72" t="s">
        <v>78</v>
      </c>
    </row>
    <row r="6" spans="1:33" s="44" customFormat="1" ht="30" x14ac:dyDescent="0.25">
      <c r="A6" s="3">
        <v>5</v>
      </c>
      <c r="B6" s="74" t="s">
        <v>37</v>
      </c>
      <c r="C6" s="39">
        <v>1966</v>
      </c>
      <c r="D6" s="39">
        <v>6</v>
      </c>
      <c r="E6" s="40">
        <v>0</v>
      </c>
      <c r="F6" s="41">
        <v>0</v>
      </c>
      <c r="G6" s="41">
        <v>0</v>
      </c>
      <c r="H6" s="41">
        <v>0</v>
      </c>
      <c r="I6" s="41">
        <v>0</v>
      </c>
      <c r="J6" s="41">
        <v>1</v>
      </c>
      <c r="K6" s="40">
        <v>72.790000000000006</v>
      </c>
      <c r="L6" s="40">
        <v>6</v>
      </c>
      <c r="M6" s="40" t="s">
        <v>47</v>
      </c>
      <c r="N6" s="62">
        <v>6</v>
      </c>
      <c r="O6" s="42" t="s">
        <v>44</v>
      </c>
      <c r="P6" s="42">
        <v>3</v>
      </c>
      <c r="Q6" s="42" t="s">
        <v>45</v>
      </c>
      <c r="R6" s="42">
        <v>0</v>
      </c>
      <c r="S6" s="40">
        <v>115</v>
      </c>
      <c r="T6" s="40">
        <v>4</v>
      </c>
      <c r="U6" s="41">
        <v>2</v>
      </c>
      <c r="V6" s="42">
        <v>0</v>
      </c>
      <c r="W6" s="41">
        <v>20</v>
      </c>
      <c r="X6" s="42">
        <v>0</v>
      </c>
      <c r="Y6" s="41">
        <v>0</v>
      </c>
      <c r="Z6" s="42">
        <v>0</v>
      </c>
      <c r="AA6" s="40">
        <v>90.44</v>
      </c>
      <c r="AB6" s="42">
        <v>0</v>
      </c>
      <c r="AC6" s="43">
        <f>F6+H6+J6+L6+N6+P6+R6+T6+V6+X6+Z6+AB6</f>
        <v>20</v>
      </c>
      <c r="AD6" s="38">
        <v>360552.34</v>
      </c>
      <c r="AE6" s="38">
        <v>60092.06</v>
      </c>
      <c r="AF6" s="38">
        <f t="shared" si="0"/>
        <v>300460.28000000003</v>
      </c>
      <c r="AG6" s="72" t="s">
        <v>78</v>
      </c>
    </row>
    <row r="7" spans="1:33" s="44" customFormat="1" ht="30" x14ac:dyDescent="0.25">
      <c r="A7" s="3">
        <v>8</v>
      </c>
      <c r="B7" s="74" t="s">
        <v>36</v>
      </c>
      <c r="C7" s="39">
        <v>1958</v>
      </c>
      <c r="D7" s="39">
        <v>6</v>
      </c>
      <c r="E7" s="40">
        <v>0</v>
      </c>
      <c r="F7" s="41">
        <v>0</v>
      </c>
      <c r="G7" s="41">
        <v>0</v>
      </c>
      <c r="H7" s="41">
        <v>0</v>
      </c>
      <c r="I7" s="41">
        <v>0</v>
      </c>
      <c r="J7" s="41">
        <v>1</v>
      </c>
      <c r="K7" s="40">
        <v>88.56</v>
      </c>
      <c r="L7" s="40">
        <v>7</v>
      </c>
      <c r="M7" s="40" t="s">
        <v>47</v>
      </c>
      <c r="N7" s="62">
        <v>2</v>
      </c>
      <c r="O7" s="42" t="s">
        <v>44</v>
      </c>
      <c r="P7" s="42">
        <v>3</v>
      </c>
      <c r="Q7" s="42" t="s">
        <v>45</v>
      </c>
      <c r="R7" s="42">
        <v>0</v>
      </c>
      <c r="S7" s="40">
        <v>31</v>
      </c>
      <c r="T7" s="40">
        <v>2</v>
      </c>
      <c r="U7" s="41">
        <v>2</v>
      </c>
      <c r="V7" s="42">
        <v>0</v>
      </c>
      <c r="W7" s="41">
        <v>20</v>
      </c>
      <c r="X7" s="42">
        <v>0</v>
      </c>
      <c r="Y7" s="41">
        <v>0</v>
      </c>
      <c r="Z7" s="42">
        <v>0</v>
      </c>
      <c r="AA7" s="40">
        <v>104.91</v>
      </c>
      <c r="AB7" s="42">
        <v>3</v>
      </c>
      <c r="AC7" s="43">
        <f>F7+H7+J7+L7+N7+P7+R7+T7+V7+X7+Z7+AB7</f>
        <v>18</v>
      </c>
      <c r="AD7" s="38">
        <v>650042.6</v>
      </c>
      <c r="AE7" s="38">
        <v>108340.43</v>
      </c>
      <c r="AF7" s="38">
        <f t="shared" si="0"/>
        <v>541702.16999999993</v>
      </c>
      <c r="AG7" s="72" t="s">
        <v>78</v>
      </c>
    </row>
    <row r="8" spans="1:33" s="44" customFormat="1" ht="30" x14ac:dyDescent="0.25">
      <c r="A8" s="3">
        <v>2</v>
      </c>
      <c r="B8" s="73" t="s">
        <v>68</v>
      </c>
      <c r="C8" s="10">
        <v>1993</v>
      </c>
      <c r="D8" s="10">
        <v>3</v>
      </c>
      <c r="E8" s="10">
        <v>0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10">
        <v>89.72</v>
      </c>
      <c r="L8" s="10">
        <v>7</v>
      </c>
      <c r="M8" s="12" t="s">
        <v>47</v>
      </c>
      <c r="N8" s="8">
        <v>9</v>
      </c>
      <c r="O8" s="5" t="s">
        <v>44</v>
      </c>
      <c r="P8" s="5">
        <v>3</v>
      </c>
      <c r="Q8" s="5" t="s">
        <v>45</v>
      </c>
      <c r="R8" s="5">
        <v>0</v>
      </c>
      <c r="S8" s="10">
        <v>8</v>
      </c>
      <c r="T8" s="10">
        <v>2</v>
      </c>
      <c r="U8" s="7">
        <v>2</v>
      </c>
      <c r="V8" s="5">
        <v>0</v>
      </c>
      <c r="W8" s="7">
        <v>0</v>
      </c>
      <c r="X8" s="5">
        <v>0</v>
      </c>
      <c r="Y8" s="7">
        <v>0</v>
      </c>
      <c r="Z8" s="5">
        <v>0</v>
      </c>
      <c r="AA8" s="10">
        <v>84.96</v>
      </c>
      <c r="AB8" s="5">
        <v>0</v>
      </c>
      <c r="AC8" s="9">
        <v>21</v>
      </c>
      <c r="AD8" s="46">
        <v>298572.79999999999</v>
      </c>
      <c r="AE8" s="46">
        <v>5854.37</v>
      </c>
      <c r="AF8" s="47">
        <f t="shared" si="0"/>
        <v>292718.43</v>
      </c>
      <c r="AG8" s="10" t="s">
        <v>77</v>
      </c>
    </row>
    <row r="9" spans="1:33" s="44" customFormat="1" ht="45" x14ac:dyDescent="0.25">
      <c r="A9" s="48">
        <v>6</v>
      </c>
      <c r="B9" s="74" t="s">
        <v>64</v>
      </c>
      <c r="C9" s="39">
        <v>1959</v>
      </c>
      <c r="D9" s="39">
        <v>6</v>
      </c>
      <c r="E9" s="40" t="s">
        <v>65</v>
      </c>
      <c r="F9" s="40">
        <v>2</v>
      </c>
      <c r="G9" s="41">
        <v>0</v>
      </c>
      <c r="H9" s="41">
        <v>0</v>
      </c>
      <c r="I9" s="41">
        <v>0</v>
      </c>
      <c r="J9" s="41">
        <v>1</v>
      </c>
      <c r="K9" s="40">
        <v>78.010000000000005</v>
      </c>
      <c r="L9" s="40">
        <v>6</v>
      </c>
      <c r="M9" s="40" t="s">
        <v>47</v>
      </c>
      <c r="N9" s="62">
        <v>6</v>
      </c>
      <c r="O9" s="42" t="s">
        <v>44</v>
      </c>
      <c r="P9" s="42">
        <v>3</v>
      </c>
      <c r="Q9" s="42" t="s">
        <v>45</v>
      </c>
      <c r="R9" s="42">
        <v>0</v>
      </c>
      <c r="S9" s="40">
        <v>32</v>
      </c>
      <c r="T9" s="40">
        <v>2</v>
      </c>
      <c r="U9" s="41">
        <v>2</v>
      </c>
      <c r="V9" s="42">
        <v>0</v>
      </c>
      <c r="W9" s="41">
        <v>20</v>
      </c>
      <c r="X9" s="42">
        <v>0</v>
      </c>
      <c r="Y9" s="41">
        <v>0</v>
      </c>
      <c r="Z9" s="42">
        <v>0</v>
      </c>
      <c r="AA9" s="40">
        <v>96.38</v>
      </c>
      <c r="AB9" s="42">
        <v>0</v>
      </c>
      <c r="AC9" s="43">
        <f>F9+H9+J9+L9+N9+P9+R9+T9+V9+X9+Z9+AB9</f>
        <v>20</v>
      </c>
      <c r="AD9" s="38">
        <v>1057928.1200000001</v>
      </c>
      <c r="AE9" s="38">
        <v>88391.66</v>
      </c>
      <c r="AF9" s="38">
        <f t="shared" si="0"/>
        <v>969536.46000000008</v>
      </c>
      <c r="AG9" s="72" t="s">
        <v>78</v>
      </c>
    </row>
    <row r="10" spans="1:33" s="18" customFormat="1" ht="60" x14ac:dyDescent="0.25">
      <c r="A10" s="48">
        <v>3</v>
      </c>
      <c r="B10" s="74" t="s">
        <v>67</v>
      </c>
      <c r="C10" s="39">
        <v>1959</v>
      </c>
      <c r="D10" s="39">
        <v>6</v>
      </c>
      <c r="E10" s="3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1</v>
      </c>
      <c r="K10" s="39">
        <v>78.790000000000006</v>
      </c>
      <c r="L10" s="39">
        <v>6</v>
      </c>
      <c r="M10" s="39" t="s">
        <v>46</v>
      </c>
      <c r="N10" s="43">
        <v>5</v>
      </c>
      <c r="O10" s="50" t="s">
        <v>44</v>
      </c>
      <c r="P10" s="50">
        <v>3</v>
      </c>
      <c r="Q10" s="50" t="s">
        <v>45</v>
      </c>
      <c r="R10" s="50">
        <v>0</v>
      </c>
      <c r="S10" s="39">
        <v>32</v>
      </c>
      <c r="T10" s="39">
        <v>2</v>
      </c>
      <c r="U10" s="49">
        <v>2</v>
      </c>
      <c r="V10" s="50">
        <v>0</v>
      </c>
      <c r="W10" s="49">
        <v>0</v>
      </c>
      <c r="X10" s="50">
        <v>0</v>
      </c>
      <c r="Y10" s="49">
        <v>0</v>
      </c>
      <c r="Z10" s="50">
        <v>0</v>
      </c>
      <c r="AA10" s="39">
        <v>96.9</v>
      </c>
      <c r="AB10" s="50">
        <v>0</v>
      </c>
      <c r="AC10" s="43">
        <v>23</v>
      </c>
      <c r="AD10" s="51">
        <v>546799.51</v>
      </c>
      <c r="AE10" s="51">
        <v>69611.59</v>
      </c>
      <c r="AF10" s="51">
        <f t="shared" si="0"/>
        <v>477187.92000000004</v>
      </c>
      <c r="AG10" s="39" t="s">
        <v>75</v>
      </c>
    </row>
    <row r="11" spans="1:33" s="44" customFormat="1" ht="30" x14ac:dyDescent="0.25">
      <c r="A11" s="3">
        <v>7</v>
      </c>
      <c r="B11" s="74" t="s">
        <v>31</v>
      </c>
      <c r="C11" s="39">
        <v>1983</v>
      </c>
      <c r="D11" s="39">
        <v>5</v>
      </c>
      <c r="E11" s="40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0">
        <v>100</v>
      </c>
      <c r="L11" s="40">
        <v>9</v>
      </c>
      <c r="M11" s="40" t="s">
        <v>47</v>
      </c>
      <c r="N11" s="62">
        <v>5</v>
      </c>
      <c r="O11" s="42" t="s">
        <v>44</v>
      </c>
      <c r="P11" s="42">
        <v>3</v>
      </c>
      <c r="Q11" s="42" t="s">
        <v>45</v>
      </c>
      <c r="R11" s="42">
        <v>0</v>
      </c>
      <c r="S11" s="40">
        <v>12</v>
      </c>
      <c r="T11" s="40">
        <v>2</v>
      </c>
      <c r="U11" s="41">
        <v>2</v>
      </c>
      <c r="V11" s="42">
        <v>0</v>
      </c>
      <c r="W11" s="41">
        <v>20</v>
      </c>
      <c r="X11" s="42">
        <v>0</v>
      </c>
      <c r="Y11" s="41">
        <v>0</v>
      </c>
      <c r="Z11" s="42">
        <v>0</v>
      </c>
      <c r="AA11" s="40">
        <v>89.6</v>
      </c>
      <c r="AB11" s="42">
        <v>0</v>
      </c>
      <c r="AC11" s="43">
        <f>F11+H11+J11+L11+N11+P11+R11+T11+V11+X11+Z11+AB11</f>
        <v>20</v>
      </c>
      <c r="AD11" s="38">
        <v>412631.06</v>
      </c>
      <c r="AE11" s="38">
        <v>8090.81</v>
      </c>
      <c r="AF11" s="38">
        <f t="shared" si="0"/>
        <v>404540.25</v>
      </c>
      <c r="AG11" s="72" t="s">
        <v>78</v>
      </c>
    </row>
    <row r="12" spans="1:33" s="44" customFormat="1" ht="60" x14ac:dyDescent="0.25">
      <c r="A12" s="3">
        <v>1</v>
      </c>
      <c r="B12" s="73" t="s">
        <v>25</v>
      </c>
      <c r="C12" s="5">
        <v>1986</v>
      </c>
      <c r="D12" s="5">
        <v>5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5">
        <v>80.989999999999995</v>
      </c>
      <c r="L12" s="5">
        <v>7</v>
      </c>
      <c r="M12" s="12" t="s">
        <v>46</v>
      </c>
      <c r="N12" s="5">
        <v>10</v>
      </c>
      <c r="O12" s="5" t="s">
        <v>44</v>
      </c>
      <c r="P12" s="5">
        <v>3</v>
      </c>
      <c r="Q12" s="5" t="s">
        <v>45</v>
      </c>
      <c r="R12" s="5">
        <v>0</v>
      </c>
      <c r="S12" s="5">
        <v>12</v>
      </c>
      <c r="T12" s="5">
        <v>2</v>
      </c>
      <c r="U12" s="5">
        <v>2</v>
      </c>
      <c r="V12" s="5">
        <v>0</v>
      </c>
      <c r="W12" s="5">
        <v>20</v>
      </c>
      <c r="X12" s="5">
        <v>0</v>
      </c>
      <c r="Y12" s="5">
        <v>0</v>
      </c>
      <c r="Z12" s="5">
        <v>0</v>
      </c>
      <c r="AA12" s="45">
        <v>1</v>
      </c>
      <c r="AB12" s="5">
        <v>3</v>
      </c>
      <c r="AC12" s="6">
        <v>31</v>
      </c>
      <c r="AD12" s="46">
        <v>38344.61</v>
      </c>
      <c r="AE12" s="46">
        <v>751.86</v>
      </c>
      <c r="AF12" s="46">
        <f t="shared" si="0"/>
        <v>37592.75</v>
      </c>
      <c r="AG12" s="10" t="s">
        <v>77</v>
      </c>
    </row>
    <row r="13" spans="1:33" s="44" customFormat="1" x14ac:dyDescent="0.25">
      <c r="A13" s="3">
        <v>10</v>
      </c>
      <c r="B13" s="75" t="s">
        <v>50</v>
      </c>
      <c r="C13" s="13">
        <v>1994</v>
      </c>
      <c r="D13" s="13">
        <v>3</v>
      </c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1</v>
      </c>
      <c r="K13" s="14">
        <v>76.67</v>
      </c>
      <c r="L13" s="14">
        <v>6</v>
      </c>
      <c r="M13" s="58" t="s">
        <v>45</v>
      </c>
      <c r="N13" s="68">
        <v>0</v>
      </c>
      <c r="O13" s="16" t="s">
        <v>44</v>
      </c>
      <c r="P13" s="16">
        <v>3</v>
      </c>
      <c r="Q13" s="16" t="s">
        <v>45</v>
      </c>
      <c r="R13" s="16">
        <v>0</v>
      </c>
      <c r="S13" s="14">
        <v>70</v>
      </c>
      <c r="T13" s="14">
        <v>3</v>
      </c>
      <c r="U13" s="14">
        <v>2</v>
      </c>
      <c r="V13" s="16">
        <v>0</v>
      </c>
      <c r="W13" s="14">
        <v>0</v>
      </c>
      <c r="X13" s="16">
        <v>0</v>
      </c>
      <c r="Y13" s="14">
        <v>0</v>
      </c>
      <c r="Z13" s="16">
        <v>0</v>
      </c>
      <c r="AA13" s="14">
        <v>98.91</v>
      </c>
      <c r="AB13" s="16">
        <v>3</v>
      </c>
      <c r="AC13" s="43">
        <f>F13+H13+J13+L13+N13+P13+R13+T13+V13+X13+Z13+AB13</f>
        <v>16</v>
      </c>
      <c r="AD13" s="17">
        <v>760579.22</v>
      </c>
      <c r="AE13" s="17">
        <v>50713.69</v>
      </c>
      <c r="AF13" s="17">
        <f t="shared" si="0"/>
        <v>709865.53</v>
      </c>
      <c r="AG13" s="72" t="s">
        <v>78</v>
      </c>
    </row>
    <row r="14" spans="1:33" s="44" customFormat="1" ht="27" customHeight="1" x14ac:dyDescent="0.25">
      <c r="A14" s="48">
        <v>9</v>
      </c>
      <c r="B14" s="74" t="s">
        <v>63</v>
      </c>
      <c r="C14" s="39">
        <v>1973</v>
      </c>
      <c r="D14" s="39">
        <v>6</v>
      </c>
      <c r="E14" s="40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0">
        <v>72.67</v>
      </c>
      <c r="L14" s="40">
        <v>6</v>
      </c>
      <c r="M14" s="40" t="s">
        <v>46</v>
      </c>
      <c r="N14" s="62">
        <v>5</v>
      </c>
      <c r="O14" s="42" t="s">
        <v>44</v>
      </c>
      <c r="P14" s="42">
        <v>3</v>
      </c>
      <c r="Q14" s="42" t="s">
        <v>45</v>
      </c>
      <c r="R14" s="42">
        <v>0</v>
      </c>
      <c r="S14" s="40">
        <v>87</v>
      </c>
      <c r="T14" s="40">
        <v>3</v>
      </c>
      <c r="U14" s="41">
        <v>2</v>
      </c>
      <c r="V14" s="42">
        <v>0</v>
      </c>
      <c r="W14" s="41">
        <v>20</v>
      </c>
      <c r="X14" s="42">
        <v>0</v>
      </c>
      <c r="Y14" s="41">
        <v>0</v>
      </c>
      <c r="Z14" s="42">
        <v>0</v>
      </c>
      <c r="AA14" s="40">
        <v>93.74</v>
      </c>
      <c r="AB14" s="42">
        <v>0</v>
      </c>
      <c r="AC14" s="43">
        <f>F14+H14+J14+L14+N14+P14+R14+T14+V14+X14+Z14+AB14</f>
        <v>18</v>
      </c>
      <c r="AD14" s="38">
        <v>1700539.97</v>
      </c>
      <c r="AE14" s="38">
        <v>140467.53</v>
      </c>
      <c r="AF14" s="38">
        <f t="shared" si="0"/>
        <v>1560072.44</v>
      </c>
      <c r="AG14" s="72" t="s">
        <v>78</v>
      </c>
    </row>
    <row r="15" spans="1:33" x14ac:dyDescent="0.25">
      <c r="AD15" s="77">
        <f>SUM(AD3:AD14)</f>
        <v>6799585.2199999997</v>
      </c>
      <c r="AE15" s="77">
        <f>SUM(AE3:AE14)</f>
        <v>551404.1</v>
      </c>
      <c r="AF15" s="77">
        <f>SUM(AF3:AF14)</f>
        <v>6248181.1199999992</v>
      </c>
    </row>
  </sheetData>
  <autoFilter ref="A2:AG14">
    <sortState ref="A3:AG15">
      <sortCondition ref="B2:B14"/>
    </sortState>
  </autoFilter>
  <mergeCells count="3">
    <mergeCell ref="C1:J1"/>
    <mergeCell ref="K1:T1"/>
    <mergeCell ref="U1:AB1"/>
  </mergeCells>
  <pageMargins left="0.70866141732283472" right="0.70866141732283472" top="0.74803149606299213" bottom="0.74803149606299213" header="0.31496062992125984" footer="0.31496062992125984"/>
  <pageSetup paperSize="9" scale="2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Общий список</vt:lpstr>
      <vt:lpstr>Итоговый список</vt:lpstr>
      <vt:lpstr>Выбывшие</vt:lpstr>
      <vt:lpstr>'Итоговый список'!Область_печати</vt:lpstr>
      <vt:lpstr>'Общий список'!Область_печати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Патенко Алексей Дмитриевич</cp:lastModifiedBy>
  <cp:lastPrinted>2017-06-26T08:42:20Z</cp:lastPrinted>
  <dcterms:created xsi:type="dcterms:W3CDTF">2017-04-11T08:38:59Z</dcterms:created>
  <dcterms:modified xsi:type="dcterms:W3CDTF">2017-06-26T08:44:27Z</dcterms:modified>
</cp:coreProperties>
</file>