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5.2017" sheetId="1" r:id="rId1"/>
  </sheets>
  <definedNames>
    <definedName name="_xlnm.Print_Titles" localSheetId="0">'исполнение на 01.05.2017'!$6:$7</definedName>
  </definedNames>
  <calcPr fullCalcOnLoad="1"/>
</workbook>
</file>

<file path=xl/sharedStrings.xml><?xml version="1.0" encoding="utf-8"?>
<sst xmlns="http://schemas.openxmlformats.org/spreadsheetml/2006/main" count="110" uniqueCount="91">
  <si>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</si>
  <si>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</si>
  <si>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</si>
  <si>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</si>
  <si>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</si>
  <si>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</si>
  <si>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</si>
  <si>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</si>
  <si>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</si>
  <si>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</si>
  <si>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</si>
  <si>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</si>
  <si>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</si>
  <si>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</si>
  <si>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</si>
  <si>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</si>
  <si>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</si>
  <si>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</si>
  <si>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</si>
  <si>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</si>
  <si>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</si>
  <si>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</si>
  <si>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</si>
  <si>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</si>
  <si>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</si>
  <si>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</si>
  <si>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</si>
  <si>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</si>
  <si>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</si>
  <si>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</si>
  <si>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</si>
  <si>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</si>
  <si>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</si>
  <si>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</si>
  <si>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</si>
  <si>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</si>
  <si>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</si>
  <si>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</si>
  <si>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</si>
  <si>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</si>
  <si>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</si>
  <si>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</si>
  <si>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</si>
  <si>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</si>
  <si>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</si>
  <si>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</si>
  <si>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</si>
  <si>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</si>
  <si>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</si>
  <si>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</si>
  <si>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</si>
  <si>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</si>
  <si>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</si>
  <si>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</si>
  <si>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</si>
  <si>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</si>
  <si>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</si>
  <si>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</si>
  <si>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</si>
  <si>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</si>
  <si>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</si>
  <si>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</si>
  <si>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</si>
  <si>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</si>
  <si>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</si>
  <si>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</si>
  <si>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</si>
  <si>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</si>
  <si>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</si>
  <si>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</si>
  <si>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</si>
  <si>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</si>
  <si>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</si>
  <si>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</si>
  <si>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</si>
  <si>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</si>
  <si>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</si>
  <si>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</si>
  <si>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</si>
  <si>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</si>
  <si>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</si>
  <si>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</si>
  <si>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-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</si>
  <si>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</si>
  <si>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</si>
  <si>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</si>
  <si>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Спорт высших достижений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</si>
  <si>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</si>
  <si>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 состоянию на 01 мая 2017 года</t>
  </si>
  <si>
    <t>План с учетом изменений на 01.05.2017 года</t>
  </si>
  <si>
    <t>Исполнено на 01.05.2017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</si>
</sst>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 quotePrefix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1"/>
  <sheetViews>
    <sheetView showGridLines="0" tabSelected="1" zoomScalePageLayoutView="0" workbookViewId="0" topLeftCell="A72">
      <selection activeCell="T82" sqref="T82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3"/>
      <c r="X4" s="3"/>
    </row>
    <row r="5" spans="1:24" ht="1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89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90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3">
        <f>F9+F26</f>
        <v>2289957738.14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659638640.21</v>
      </c>
      <c r="U8" s="41">
        <f>ROUND(T8/F8*100,2)</f>
        <v>28.81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4">
        <f>F10+F13+F14+F15+F18+F20+F21+F22+F23+F24+F25+F19</f>
        <v>499817354.08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156408665.23</v>
      </c>
      <c r="U9" s="42">
        <f>ROUND(T9/F9*100,2)</f>
        <v>31.29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4">
        <f>F11+F12</f>
        <v>333135300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100254720.32</v>
      </c>
      <c r="U10" s="42">
        <f>ROUND(T10/F10*100,2)</f>
        <v>30.09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4">
        <v>29791000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7868011.47</v>
      </c>
      <c r="U11" s="42">
        <f aca="true" t="shared" si="2" ref="U11:U30">ROUND(T11/F11*100,2)</f>
        <v>26.41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4">
        <v>303344300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92386708.85</v>
      </c>
      <c r="U12" s="42">
        <f t="shared" si="2"/>
        <v>30.46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4">
        <v>19382100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5425496.25</v>
      </c>
      <c r="U13" s="42">
        <f t="shared" si="2"/>
        <v>27.99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4">
        <v>26923000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11586061.69</v>
      </c>
      <c r="U14" s="42">
        <f t="shared" si="2"/>
        <v>43.03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4">
        <f>F16+F17</f>
        <v>36819900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9208171.2</v>
      </c>
      <c r="U15" s="42">
        <f t="shared" si="2"/>
        <v>25.01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4">
        <v>12451000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949733.14</v>
      </c>
      <c r="U16" s="42">
        <f t="shared" si="2"/>
        <v>7.63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4">
        <v>24368900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8258438.06</v>
      </c>
      <c r="U17" s="42">
        <f t="shared" si="2"/>
        <v>33.89</v>
      </c>
      <c r="V17" s="9"/>
      <c r="W17" s="9"/>
      <c r="X17" s="9"/>
    </row>
    <row r="18" spans="1:24" ht="15">
      <c r="A18" s="15" t="s">
        <v>19</v>
      </c>
      <c r="B18" s="9"/>
      <c r="C18" s="9"/>
      <c r="D18" s="9"/>
      <c r="E18" s="9"/>
      <c r="F18" s="44">
        <v>9743400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2350015.47</v>
      </c>
      <c r="U18" s="42">
        <f t="shared" si="2"/>
        <v>24.12</v>
      </c>
      <c r="V18" s="9"/>
      <c r="W18" s="9"/>
      <c r="X18" s="9"/>
    </row>
    <row r="19" spans="1:24" ht="46.5" customHeight="1">
      <c r="A19" s="15" t="s">
        <v>75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100</v>
      </c>
      <c r="U19" s="42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4">
        <v>35871000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13641758.14</v>
      </c>
      <c r="U20" s="42">
        <f t="shared" si="2"/>
        <v>38.03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4">
        <v>10722300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2898632.01</v>
      </c>
      <c r="U21" s="42">
        <f t="shared" si="2"/>
        <v>27.03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4">
        <v>1155867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856625.81</v>
      </c>
      <c r="U22" s="42">
        <f t="shared" si="2"/>
        <v>74.11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4">
        <v>20432400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7304082.97</v>
      </c>
      <c r="U23" s="42">
        <f t="shared" si="2"/>
        <v>35.75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4">
        <v>4390400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1383608.44</v>
      </c>
      <c r="U24" s="42">
        <f t="shared" si="2"/>
        <v>31.51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4">
        <v>1241687.08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1499392.93</v>
      </c>
      <c r="U25" s="42">
        <f t="shared" si="2"/>
        <v>120.75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4">
        <v>1790140384.06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503229974.98</v>
      </c>
      <c r="U26" s="42">
        <f t="shared" si="2"/>
        <v>28.11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4">
        <v>1791685450.4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505498971.32</v>
      </c>
      <c r="U27" s="42">
        <f t="shared" si="2"/>
        <v>28.21</v>
      </c>
      <c r="V27" s="9"/>
      <c r="W27" s="9"/>
      <c r="X27" s="9"/>
    </row>
    <row r="28" spans="1:24" ht="15">
      <c r="A28" s="15" t="s">
        <v>27</v>
      </c>
      <c r="B28" s="9"/>
      <c r="C28" s="9"/>
      <c r="D28" s="9"/>
      <c r="E28" s="9"/>
      <c r="F28" s="44">
        <v>1443542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-14458</v>
      </c>
      <c r="U28" s="46" t="s">
        <v>82</v>
      </c>
      <c r="V28" s="9"/>
      <c r="W28" s="9"/>
      <c r="X28" s="9"/>
    </row>
    <row r="29" spans="1:24" ht="89.25">
      <c r="A29" s="15" t="s">
        <v>87</v>
      </c>
      <c r="B29" s="45"/>
      <c r="C29" s="45"/>
      <c r="D29" s="45"/>
      <c r="E29" s="45"/>
      <c r="F29" s="44">
        <v>52130.01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786200.01</v>
      </c>
      <c r="U29" s="42">
        <f t="shared" si="2"/>
        <v>1508.15</v>
      </c>
      <c r="V29" s="45"/>
      <c r="W29" s="45"/>
      <c r="X29" s="45"/>
    </row>
    <row r="30" spans="1:24" ht="48" customHeight="1">
      <c r="A30" s="15" t="s">
        <v>28</v>
      </c>
      <c r="B30" s="9"/>
      <c r="C30" s="9"/>
      <c r="D30" s="9"/>
      <c r="E30" s="9"/>
      <c r="F30" s="44">
        <v>-3040738.35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-3040738.35</v>
      </c>
      <c r="U30" s="42">
        <f t="shared" si="2"/>
        <v>100</v>
      </c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30</v>
      </c>
      <c r="B33" s="9"/>
      <c r="C33" s="9"/>
      <c r="D33" s="9"/>
      <c r="E33" s="9"/>
      <c r="F33" s="19">
        <f>SUM(F34,F43,F45,F50,F55,F57,F63,F66,F72,F77)</f>
        <v>2328391037.9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SUM(T34,T43,T45,T50,T55,T57,T63,T66,T72,T77)</f>
        <v>624058143.5200001</v>
      </c>
      <c r="U33" s="30">
        <f aca="true" t="shared" si="4" ref="U33:U78">ROUND(T33/F33*100,2)</f>
        <v>26.8</v>
      </c>
      <c r="V33" s="9"/>
      <c r="W33" s="9"/>
      <c r="X33" s="9"/>
    </row>
    <row r="34" spans="1:24" ht="24" customHeight="1">
      <c r="A34" s="29" t="s">
        <v>74</v>
      </c>
      <c r="B34" s="5"/>
      <c r="C34" s="5"/>
      <c r="D34" s="5"/>
      <c r="E34" s="5"/>
      <c r="F34" s="32">
        <f>SUM(F35:F42)</f>
        <v>129671191</v>
      </c>
      <c r="G34" s="32">
        <f aca="true" t="shared" si="5" ref="G34:T34">SUM(G35:G42)</f>
        <v>0</v>
      </c>
      <c r="H34" s="32">
        <f t="shared" si="5"/>
        <v>0</v>
      </c>
      <c r="I34" s="32">
        <f t="shared" si="5"/>
        <v>0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0</v>
      </c>
      <c r="N34" s="32">
        <f t="shared" si="5"/>
        <v>0</v>
      </c>
      <c r="O34" s="32">
        <f t="shared" si="5"/>
        <v>0</v>
      </c>
      <c r="P34" s="32">
        <f t="shared" si="5"/>
        <v>0</v>
      </c>
      <c r="Q34" s="32">
        <f t="shared" si="5"/>
        <v>0</v>
      </c>
      <c r="R34" s="32">
        <f t="shared" si="5"/>
        <v>0</v>
      </c>
      <c r="S34" s="32">
        <f t="shared" si="5"/>
        <v>0</v>
      </c>
      <c r="T34" s="32">
        <f t="shared" si="5"/>
        <v>32634886.300000004</v>
      </c>
      <c r="U34" s="30">
        <f t="shared" si="4"/>
        <v>25.17</v>
      </c>
      <c r="V34" s="6">
        <v>0</v>
      </c>
      <c r="W34" s="7">
        <v>0</v>
      </c>
      <c r="X34" s="6">
        <v>0</v>
      </c>
    </row>
    <row r="35" spans="1:24" ht="38.25" outlineLevel="1">
      <c r="A35" s="11" t="s">
        <v>42</v>
      </c>
      <c r="B35" s="5"/>
      <c r="C35" s="5"/>
      <c r="D35" s="5"/>
      <c r="E35" s="5"/>
      <c r="F35" s="31">
        <v>1534300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485514.51</v>
      </c>
      <c r="U35" s="30">
        <f t="shared" si="4"/>
        <v>31.64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43</v>
      </c>
      <c r="B36" s="5"/>
      <c r="C36" s="5"/>
      <c r="D36" s="5"/>
      <c r="E36" s="5"/>
      <c r="F36" s="31">
        <v>6567100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1545895.29</v>
      </c>
      <c r="U36" s="30">
        <f t="shared" si="4"/>
        <v>23.54</v>
      </c>
      <c r="V36" s="6">
        <v>0</v>
      </c>
      <c r="W36" s="7">
        <v>0</v>
      </c>
      <c r="X36" s="6">
        <v>0</v>
      </c>
    </row>
    <row r="37" spans="1:24" ht="62.25" customHeight="1" outlineLevel="1">
      <c r="A37" s="11" t="s">
        <v>44</v>
      </c>
      <c r="B37" s="5"/>
      <c r="C37" s="5"/>
      <c r="D37" s="5"/>
      <c r="E37" s="5"/>
      <c r="F37" s="31">
        <v>48887500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13829772.68</v>
      </c>
      <c r="U37" s="30">
        <f t="shared" si="4"/>
        <v>28.29</v>
      </c>
      <c r="V37" s="6">
        <v>0</v>
      </c>
      <c r="W37" s="7">
        <v>0</v>
      </c>
      <c r="X37" s="6">
        <v>0</v>
      </c>
    </row>
    <row r="38" spans="1:24" ht="28.5" customHeight="1" hidden="1" outlineLevel="1">
      <c r="A38" s="11" t="s">
        <v>81</v>
      </c>
      <c r="B38" s="5"/>
      <c r="C38" s="5"/>
      <c r="D38" s="5"/>
      <c r="E38" s="5"/>
      <c r="F38" s="31"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  <c r="V38" s="6"/>
      <c r="W38" s="7"/>
      <c r="X38" s="6"/>
    </row>
    <row r="39" spans="1:24" ht="51" outlineLevel="1">
      <c r="A39" s="11" t="s">
        <v>45</v>
      </c>
      <c r="B39" s="5"/>
      <c r="C39" s="5"/>
      <c r="D39" s="5"/>
      <c r="E39" s="5"/>
      <c r="F39" s="31">
        <v>13171000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3965762.76</v>
      </c>
      <c r="U39" s="30">
        <f t="shared" si="4"/>
        <v>30.11</v>
      </c>
      <c r="V39" s="6">
        <v>0</v>
      </c>
      <c r="W39" s="7">
        <v>0</v>
      </c>
      <c r="X39" s="6">
        <v>0</v>
      </c>
    </row>
    <row r="40" spans="1:24" ht="30" customHeight="1" outlineLevel="1">
      <c r="A40" s="11" t="s">
        <v>46</v>
      </c>
      <c r="B40" s="5"/>
      <c r="C40" s="5"/>
      <c r="D40" s="5"/>
      <c r="E40" s="5"/>
      <c r="F40" s="31">
        <v>975700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975700</v>
      </c>
      <c r="U40" s="30">
        <f t="shared" si="4"/>
        <v>100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47</v>
      </c>
      <c r="B41" s="5"/>
      <c r="C41" s="5"/>
      <c r="D41" s="5"/>
      <c r="E41" s="5"/>
      <c r="F41" s="31">
        <v>950000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>
        <f t="shared" si="4"/>
        <v>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48</v>
      </c>
      <c r="B42" s="5"/>
      <c r="C42" s="5"/>
      <c r="D42" s="5"/>
      <c r="E42" s="5"/>
      <c r="F42" s="31">
        <v>57585591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11832241.06</v>
      </c>
      <c r="U42" s="30">
        <f t="shared" si="4"/>
        <v>20.55</v>
      </c>
      <c r="V42" s="6">
        <v>0</v>
      </c>
      <c r="W42" s="7">
        <v>0</v>
      </c>
      <c r="X42" s="6">
        <v>0</v>
      </c>
    </row>
    <row r="43" spans="1:24" ht="38.25">
      <c r="A43" s="29" t="s">
        <v>3</v>
      </c>
      <c r="B43" s="5"/>
      <c r="C43" s="5"/>
      <c r="D43" s="5"/>
      <c r="E43" s="5"/>
      <c r="F43" s="32">
        <f>F44</f>
        <v>18392917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f>T44</f>
        <v>4666391.61</v>
      </c>
      <c r="U43" s="30">
        <f t="shared" si="4"/>
        <v>25.37</v>
      </c>
      <c r="V43" s="6">
        <v>0</v>
      </c>
      <c r="W43" s="7">
        <v>0</v>
      </c>
      <c r="X43" s="6">
        <v>0</v>
      </c>
    </row>
    <row r="44" spans="1:24" ht="51" outlineLevel="1">
      <c r="A44" s="11" t="s">
        <v>49</v>
      </c>
      <c r="B44" s="5"/>
      <c r="C44" s="5"/>
      <c r="D44" s="5"/>
      <c r="E44" s="5"/>
      <c r="F44" s="31">
        <v>18392917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4666391.61</v>
      </c>
      <c r="U44" s="30">
        <f t="shared" si="4"/>
        <v>25.37</v>
      </c>
      <c r="V44" s="6">
        <v>0</v>
      </c>
      <c r="W44" s="7">
        <v>0</v>
      </c>
      <c r="X44" s="6">
        <v>0</v>
      </c>
    </row>
    <row r="45" spans="1:24" ht="15">
      <c r="A45" s="13" t="s">
        <v>4</v>
      </c>
      <c r="B45" s="5"/>
      <c r="C45" s="5"/>
      <c r="D45" s="5"/>
      <c r="E45" s="5"/>
      <c r="F45" s="32">
        <f>SUM(F46:F49)</f>
        <v>236821084.03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f>SUM(T46:T49)</f>
        <v>52745756.260000005</v>
      </c>
      <c r="U45" s="30">
        <f t="shared" si="4"/>
        <v>22.27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50</v>
      </c>
      <c r="B46" s="5"/>
      <c r="C46" s="5"/>
      <c r="D46" s="5"/>
      <c r="E46" s="5"/>
      <c r="F46" s="31">
        <v>6330100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1881101.63</v>
      </c>
      <c r="U46" s="30">
        <f t="shared" si="4"/>
        <v>29.72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51</v>
      </c>
      <c r="B47" s="5"/>
      <c r="C47" s="5"/>
      <c r="D47" s="5"/>
      <c r="E47" s="5"/>
      <c r="F47" s="31">
        <v>65296864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13756856.44</v>
      </c>
      <c r="U47" s="30">
        <f t="shared" si="4"/>
        <v>21.07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52</v>
      </c>
      <c r="B48" s="5"/>
      <c r="C48" s="5"/>
      <c r="D48" s="5"/>
      <c r="E48" s="5"/>
      <c r="F48" s="31">
        <v>155860520.03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34632179.6</v>
      </c>
      <c r="U48" s="30">
        <f t="shared" si="4"/>
        <v>22.22</v>
      </c>
      <c r="V48" s="6">
        <v>0</v>
      </c>
      <c r="W48" s="7">
        <v>0</v>
      </c>
      <c r="X48" s="6">
        <v>0</v>
      </c>
    </row>
    <row r="49" spans="1:24" ht="25.5" outlineLevel="1">
      <c r="A49" s="14" t="s">
        <v>53</v>
      </c>
      <c r="B49" s="5"/>
      <c r="C49" s="5"/>
      <c r="D49" s="5"/>
      <c r="E49" s="5"/>
      <c r="F49" s="31">
        <v>9333600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2475618.59</v>
      </c>
      <c r="U49" s="30">
        <f t="shared" si="4"/>
        <v>26.52</v>
      </c>
      <c r="V49" s="6">
        <v>0</v>
      </c>
      <c r="W49" s="7">
        <v>0</v>
      </c>
      <c r="X49" s="6">
        <v>0</v>
      </c>
    </row>
    <row r="50" spans="1:24" ht="25.5">
      <c r="A50" s="29" t="s">
        <v>73</v>
      </c>
      <c r="B50" s="5"/>
      <c r="C50" s="5"/>
      <c r="D50" s="5"/>
      <c r="E50" s="5"/>
      <c r="F50" s="32">
        <f>SUM(F51:F54)</f>
        <v>194013348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23523764.21</v>
      </c>
      <c r="U50" s="30">
        <f t="shared" si="4"/>
        <v>12.12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54</v>
      </c>
      <c r="B51" s="5"/>
      <c r="C51" s="5"/>
      <c r="D51" s="5"/>
      <c r="E51" s="5"/>
      <c r="F51" s="31">
        <v>24742600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2655303.91</v>
      </c>
      <c r="U51" s="30">
        <f t="shared" si="4"/>
        <v>10.73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55</v>
      </c>
      <c r="B52" s="5"/>
      <c r="C52" s="5"/>
      <c r="D52" s="5"/>
      <c r="E52" s="5"/>
      <c r="F52" s="31">
        <v>32447209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1577980.62</v>
      </c>
      <c r="U52" s="30">
        <f t="shared" si="4"/>
        <v>4.86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56</v>
      </c>
      <c r="B53" s="5"/>
      <c r="C53" s="5"/>
      <c r="D53" s="5"/>
      <c r="E53" s="5"/>
      <c r="F53" s="31">
        <v>103647291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8478375.13</v>
      </c>
      <c r="U53" s="30">
        <f t="shared" si="4"/>
        <v>8.18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57</v>
      </c>
      <c r="B54" s="5"/>
      <c r="C54" s="5"/>
      <c r="D54" s="5"/>
      <c r="E54" s="5"/>
      <c r="F54" s="31">
        <v>33176248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10812104.55</v>
      </c>
      <c r="U54" s="30">
        <f t="shared" si="4"/>
        <v>32.59</v>
      </c>
      <c r="V54" s="6">
        <v>0</v>
      </c>
      <c r="W54" s="7">
        <v>0</v>
      </c>
      <c r="X54" s="6">
        <v>0</v>
      </c>
    </row>
    <row r="55" spans="1:24" ht="15">
      <c r="A55" s="4" t="s">
        <v>5</v>
      </c>
      <c r="B55" s="5"/>
      <c r="C55" s="5"/>
      <c r="D55" s="5"/>
      <c r="E55" s="5"/>
      <c r="F55" s="32">
        <f>F56</f>
        <v>4527017</v>
      </c>
      <c r="G55" s="32">
        <f aca="true" t="shared" si="6" ref="G55:T55">G56</f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1165415.91</v>
      </c>
      <c r="U55" s="30">
        <f t="shared" si="4"/>
        <v>25.74</v>
      </c>
      <c r="V55" s="6">
        <v>0</v>
      </c>
      <c r="W55" s="7">
        <v>0</v>
      </c>
      <c r="X55" s="6">
        <v>0</v>
      </c>
    </row>
    <row r="56" spans="1:24" ht="25.5" outlineLevel="1">
      <c r="A56" s="11" t="s">
        <v>58</v>
      </c>
      <c r="B56" s="5"/>
      <c r="C56" s="5"/>
      <c r="D56" s="5"/>
      <c r="E56" s="5"/>
      <c r="F56" s="31">
        <v>4527017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1165415.91</v>
      </c>
      <c r="U56" s="30">
        <f t="shared" si="4"/>
        <v>25.74</v>
      </c>
      <c r="V56" s="6">
        <v>0</v>
      </c>
      <c r="W56" s="7">
        <v>0</v>
      </c>
      <c r="X56" s="6">
        <v>0</v>
      </c>
    </row>
    <row r="57" spans="1:24" ht="15">
      <c r="A57" s="4" t="s">
        <v>6</v>
      </c>
      <c r="B57" s="5"/>
      <c r="C57" s="5"/>
      <c r="D57" s="5"/>
      <c r="E57" s="5"/>
      <c r="F57" s="32">
        <f>SUM(F58:F62)</f>
        <v>1360253661.8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f>SUM(T58:T62)</f>
        <v>398829490.87</v>
      </c>
      <c r="U57" s="30">
        <f t="shared" si="4"/>
        <v>29.32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59</v>
      </c>
      <c r="B58" s="5"/>
      <c r="C58" s="5"/>
      <c r="D58" s="5"/>
      <c r="E58" s="5"/>
      <c r="F58" s="31">
        <v>558296430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152996679</v>
      </c>
      <c r="U58" s="30">
        <f t="shared" si="4"/>
        <v>27.4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60</v>
      </c>
      <c r="B59" s="5"/>
      <c r="C59" s="5"/>
      <c r="D59" s="5"/>
      <c r="E59" s="5"/>
      <c r="F59" s="31">
        <v>437911921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140538646</v>
      </c>
      <c r="U59" s="30">
        <f t="shared" si="4"/>
        <v>32.09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84</v>
      </c>
      <c r="B60" s="5"/>
      <c r="C60" s="5"/>
      <c r="D60" s="5"/>
      <c r="E60" s="5"/>
      <c r="F60" s="31">
        <v>275844001.07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87523337.01</v>
      </c>
      <c r="U60" s="30">
        <f t="shared" si="4"/>
        <v>31.73</v>
      </c>
      <c r="V60" s="6"/>
      <c r="W60" s="7"/>
      <c r="X60" s="6"/>
    </row>
    <row r="61" spans="1:24" ht="15" outlineLevel="1">
      <c r="A61" s="11" t="s">
        <v>85</v>
      </c>
      <c r="B61" s="5"/>
      <c r="C61" s="5"/>
      <c r="D61" s="5"/>
      <c r="E61" s="5"/>
      <c r="F61" s="31">
        <v>34094553.73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4441903.73</v>
      </c>
      <c r="U61" s="30">
        <f t="shared" si="4"/>
        <v>13.03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61</v>
      </c>
      <c r="B62" s="5"/>
      <c r="C62" s="5"/>
      <c r="D62" s="5"/>
      <c r="E62" s="5"/>
      <c r="F62" s="31">
        <v>54106756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13328925.13</v>
      </c>
      <c r="U62" s="30">
        <f t="shared" si="4"/>
        <v>24.63</v>
      </c>
      <c r="V62" s="6">
        <v>0</v>
      </c>
      <c r="W62" s="7">
        <v>0</v>
      </c>
      <c r="X62" s="6">
        <v>0</v>
      </c>
    </row>
    <row r="63" spans="1:24" ht="15">
      <c r="A63" s="4" t="s">
        <v>7</v>
      </c>
      <c r="B63" s="5"/>
      <c r="C63" s="5"/>
      <c r="D63" s="5"/>
      <c r="E63" s="5"/>
      <c r="F63" s="32">
        <f>F64+F65</f>
        <v>142356474.15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T64+T65</f>
        <v>47845556.76</v>
      </c>
      <c r="U63" s="30">
        <f t="shared" si="4"/>
        <v>33.61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62</v>
      </c>
      <c r="B64" s="5"/>
      <c r="C64" s="5"/>
      <c r="D64" s="5"/>
      <c r="E64" s="5"/>
      <c r="F64" s="31">
        <v>136598474.15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46155796.03</v>
      </c>
      <c r="U64" s="30">
        <f t="shared" si="4"/>
        <v>33.79</v>
      </c>
      <c r="V64" s="6">
        <v>0</v>
      </c>
      <c r="W64" s="7">
        <v>0</v>
      </c>
      <c r="X64" s="6">
        <v>0</v>
      </c>
    </row>
    <row r="65" spans="1:24" ht="25.5" outlineLevel="1">
      <c r="A65" s="11" t="s">
        <v>77</v>
      </c>
      <c r="B65" s="5"/>
      <c r="C65" s="5"/>
      <c r="D65" s="5"/>
      <c r="E65" s="5"/>
      <c r="F65" s="31">
        <v>5758000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1689760.73</v>
      </c>
      <c r="U65" s="30">
        <f t="shared" si="4"/>
        <v>29.35</v>
      </c>
      <c r="V65" s="6"/>
      <c r="W65" s="7"/>
      <c r="X65" s="6"/>
    </row>
    <row r="66" spans="1:24" ht="15">
      <c r="A66" s="4" t="s">
        <v>8</v>
      </c>
      <c r="B66" s="5"/>
      <c r="C66" s="5"/>
      <c r="D66" s="5"/>
      <c r="E66" s="5"/>
      <c r="F66" s="32">
        <f>SUM(F67:F71)</f>
        <v>126765990.4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SUM(T67:T71)</f>
        <v>34798086.879999995</v>
      </c>
      <c r="U66" s="30">
        <f t="shared" si="4"/>
        <v>27.45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63</v>
      </c>
      <c r="B67" s="5"/>
      <c r="C67" s="5"/>
      <c r="D67" s="5"/>
      <c r="E67" s="5"/>
      <c r="F67" s="31">
        <v>2300000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691990.44</v>
      </c>
      <c r="U67" s="30">
        <f t="shared" si="4"/>
        <v>30.09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64</v>
      </c>
      <c r="B68" s="5"/>
      <c r="C68" s="5"/>
      <c r="D68" s="5"/>
      <c r="E68" s="5"/>
      <c r="F68" s="31">
        <v>55778000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12778949</v>
      </c>
      <c r="U68" s="30">
        <f t="shared" si="4"/>
        <v>22.91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65</v>
      </c>
      <c r="B69" s="5"/>
      <c r="C69" s="5"/>
      <c r="D69" s="5"/>
      <c r="E69" s="5"/>
      <c r="F69" s="31">
        <v>24494090.4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7682424.22</v>
      </c>
      <c r="U69" s="30">
        <f t="shared" si="4"/>
        <v>31.36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66</v>
      </c>
      <c r="B70" s="5"/>
      <c r="C70" s="5"/>
      <c r="D70" s="5"/>
      <c r="E70" s="5"/>
      <c r="F70" s="31">
        <v>15063600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4413286.02</v>
      </c>
      <c r="U70" s="30">
        <f t="shared" si="4"/>
        <v>29.3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67</v>
      </c>
      <c r="B71" s="5"/>
      <c r="C71" s="5"/>
      <c r="D71" s="5"/>
      <c r="E71" s="5"/>
      <c r="F71" s="31">
        <v>29130300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9231437.2</v>
      </c>
      <c r="U71" s="30">
        <f t="shared" si="4"/>
        <v>31.69</v>
      </c>
      <c r="V71" s="6">
        <v>0</v>
      </c>
      <c r="W71" s="7">
        <v>0</v>
      </c>
      <c r="X71" s="6">
        <v>0</v>
      </c>
    </row>
    <row r="72" spans="1:24" ht="15">
      <c r="A72" s="4" t="s">
        <v>9</v>
      </c>
      <c r="B72" s="5"/>
      <c r="C72" s="5"/>
      <c r="D72" s="5"/>
      <c r="E72" s="5"/>
      <c r="F72" s="32">
        <f>SUM(F73:F76)</f>
        <v>110033354.52000001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SUM(T73:T76)</f>
        <v>27846141.15</v>
      </c>
      <c r="U72" s="30">
        <f t="shared" si="4"/>
        <v>25.31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68</v>
      </c>
      <c r="B73" s="5"/>
      <c r="C73" s="5"/>
      <c r="D73" s="5"/>
      <c r="E73" s="5"/>
      <c r="F73" s="31">
        <v>53119523.52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10172795.94</v>
      </c>
      <c r="U73" s="30">
        <f t="shared" si="4"/>
        <v>19.15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69</v>
      </c>
      <c r="B74" s="5"/>
      <c r="C74" s="5"/>
      <c r="D74" s="5"/>
      <c r="E74" s="5"/>
      <c r="F74" s="31">
        <v>45699200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14141295.97</v>
      </c>
      <c r="U74" s="30">
        <f t="shared" si="4"/>
        <v>30.94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86</v>
      </c>
      <c r="B75" s="5"/>
      <c r="C75" s="5"/>
      <c r="D75" s="5"/>
      <c r="E75" s="5"/>
      <c r="F75" s="31">
        <v>4789415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1553061</v>
      </c>
      <c r="U75" s="30">
        <f t="shared" si="4"/>
        <v>32.43</v>
      </c>
      <c r="V75" s="6"/>
      <c r="W75" s="7"/>
      <c r="X75" s="6"/>
    </row>
    <row r="76" spans="1:24" ht="25.5" outlineLevel="1">
      <c r="A76" s="11" t="s">
        <v>70</v>
      </c>
      <c r="B76" s="5"/>
      <c r="C76" s="5"/>
      <c r="D76" s="5"/>
      <c r="E76" s="5"/>
      <c r="F76" s="31">
        <v>6425216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1978988.24</v>
      </c>
      <c r="U76" s="30">
        <f t="shared" si="4"/>
        <v>30.8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5556000</v>
      </c>
      <c r="G77" s="32">
        <f aca="true" t="shared" si="7" ref="G77:T77">G78</f>
        <v>0</v>
      </c>
      <c r="H77" s="32">
        <f t="shared" si="7"/>
        <v>0</v>
      </c>
      <c r="I77" s="32">
        <f t="shared" si="7"/>
        <v>0</v>
      </c>
      <c r="J77" s="32">
        <f t="shared" si="7"/>
        <v>0</v>
      </c>
      <c r="K77" s="32">
        <f t="shared" si="7"/>
        <v>0</v>
      </c>
      <c r="L77" s="32">
        <f t="shared" si="7"/>
        <v>0</v>
      </c>
      <c r="M77" s="32">
        <f t="shared" si="7"/>
        <v>0</v>
      </c>
      <c r="N77" s="32">
        <f t="shared" si="7"/>
        <v>0</v>
      </c>
      <c r="O77" s="32">
        <f t="shared" si="7"/>
        <v>0</v>
      </c>
      <c r="P77" s="32">
        <f t="shared" si="7"/>
        <v>0</v>
      </c>
      <c r="Q77" s="32">
        <f t="shared" si="7"/>
        <v>0</v>
      </c>
      <c r="R77" s="32">
        <f t="shared" si="7"/>
        <v>0</v>
      </c>
      <c r="S77" s="32">
        <f t="shared" si="7"/>
        <v>0</v>
      </c>
      <c r="T77" s="32">
        <f t="shared" si="7"/>
        <v>2653.57</v>
      </c>
      <c r="U77" s="30">
        <f t="shared" si="4"/>
        <v>0.05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5556000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2653.57</v>
      </c>
      <c r="U78" s="30">
        <f t="shared" si="4"/>
        <v>0.05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8" ref="F79:T79">F8-F33</f>
        <v>-38433299.76000023</v>
      </c>
      <c r="G79" s="32">
        <f t="shared" si="8"/>
        <v>0</v>
      </c>
      <c r="H79" s="32">
        <f t="shared" si="8"/>
        <v>0</v>
      </c>
      <c r="I79" s="32">
        <f t="shared" si="8"/>
        <v>0</v>
      </c>
      <c r="J79" s="32">
        <f t="shared" si="8"/>
        <v>0</v>
      </c>
      <c r="K79" s="32">
        <f t="shared" si="8"/>
        <v>0</v>
      </c>
      <c r="L79" s="32">
        <f t="shared" si="8"/>
        <v>0</v>
      </c>
      <c r="M79" s="32">
        <f t="shared" si="8"/>
        <v>0</v>
      </c>
      <c r="N79" s="32">
        <f t="shared" si="8"/>
        <v>0</v>
      </c>
      <c r="O79" s="32">
        <f t="shared" si="8"/>
        <v>0</v>
      </c>
      <c r="P79" s="32">
        <f t="shared" si="8"/>
        <v>0</v>
      </c>
      <c r="Q79" s="32">
        <f t="shared" si="8"/>
        <v>0</v>
      </c>
      <c r="R79" s="32">
        <f t="shared" si="8"/>
        <v>0</v>
      </c>
      <c r="S79" s="32">
        <f t="shared" si="8"/>
        <v>0</v>
      </c>
      <c r="T79" s="32">
        <f t="shared" si="8"/>
        <v>35580496.68999994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SUM(F81,F87,F85,F84)</f>
        <v>38433299.76000023</v>
      </c>
      <c r="G80" s="33">
        <f aca="true" t="shared" si="9" ref="G80:T80">SUM(G81,G87,G85,G84)</f>
        <v>0</v>
      </c>
      <c r="H80" s="33">
        <f t="shared" si="9"/>
        <v>0</v>
      </c>
      <c r="I80" s="33">
        <f t="shared" si="9"/>
        <v>0</v>
      </c>
      <c r="J80" s="33">
        <f t="shared" si="9"/>
        <v>0</v>
      </c>
      <c r="K80" s="33">
        <f t="shared" si="9"/>
        <v>0</v>
      </c>
      <c r="L80" s="33">
        <f t="shared" si="9"/>
        <v>0</v>
      </c>
      <c r="M80" s="33">
        <f t="shared" si="9"/>
        <v>0</v>
      </c>
      <c r="N80" s="33">
        <f t="shared" si="9"/>
        <v>0</v>
      </c>
      <c r="O80" s="33">
        <f t="shared" si="9"/>
        <v>0</v>
      </c>
      <c r="P80" s="33">
        <f t="shared" si="9"/>
        <v>0</v>
      </c>
      <c r="Q80" s="33">
        <f t="shared" si="9"/>
        <v>0</v>
      </c>
      <c r="R80" s="33">
        <f t="shared" si="9"/>
        <v>0</v>
      </c>
      <c r="S80" s="33">
        <f t="shared" si="9"/>
        <v>0</v>
      </c>
      <c r="T80" s="33">
        <f t="shared" si="9"/>
        <v>-35580496.69000004</v>
      </c>
      <c r="U80" s="20"/>
      <c r="V80" s="1"/>
      <c r="W80" s="1"/>
      <c r="X80" s="1"/>
    </row>
    <row r="81" spans="1:24" ht="26.25">
      <c r="A81" s="22" t="s">
        <v>34</v>
      </c>
      <c r="B81" s="22"/>
      <c r="C81" s="22"/>
      <c r="D81" s="22"/>
      <c r="E81" s="22"/>
      <c r="F81" s="34">
        <f>F82+F83</f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">
      <c r="A82" s="26" t="s">
        <v>35</v>
      </c>
      <c r="B82" s="27"/>
      <c r="C82" s="27"/>
      <c r="D82" s="27"/>
      <c r="E82" s="27"/>
      <c r="F82" s="35">
        <v>49000000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">
      <c r="A83" s="26" t="s">
        <v>36</v>
      </c>
      <c r="B83" s="27"/>
      <c r="C83" s="27"/>
      <c r="D83" s="27"/>
      <c r="E83" s="27"/>
      <c r="F83" s="35">
        <v>-49000000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45.75" customHeight="1">
      <c r="A84" s="26" t="s">
        <v>83</v>
      </c>
      <c r="B84" s="27"/>
      <c r="C84" s="27"/>
      <c r="D84" s="27"/>
      <c r="E84" s="27"/>
      <c r="F84" s="35">
        <v>-10000000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-10000000</v>
      </c>
      <c r="U84" s="20"/>
    </row>
    <row r="85" spans="1:21" ht="26.25">
      <c r="A85" s="26" t="s">
        <v>78</v>
      </c>
      <c r="B85" s="27"/>
      <c r="C85" s="27"/>
      <c r="D85" s="27"/>
      <c r="E85" s="27"/>
      <c r="F85" s="35">
        <f>F86</f>
        <v>0</v>
      </c>
      <c r="G85" s="35">
        <f aca="true" t="shared" si="10" ref="G85:S85">G86</f>
        <v>0</v>
      </c>
      <c r="H85" s="35">
        <f t="shared" si="10"/>
        <v>0</v>
      </c>
      <c r="I85" s="35">
        <f t="shared" si="10"/>
        <v>0</v>
      </c>
      <c r="J85" s="35">
        <f t="shared" si="10"/>
        <v>0</v>
      </c>
      <c r="K85" s="35">
        <f t="shared" si="10"/>
        <v>0</v>
      </c>
      <c r="L85" s="35">
        <f t="shared" si="10"/>
        <v>0</v>
      </c>
      <c r="M85" s="35">
        <f t="shared" si="10"/>
        <v>0</v>
      </c>
      <c r="N85" s="35">
        <f t="shared" si="10"/>
        <v>0</v>
      </c>
      <c r="O85" s="35">
        <f t="shared" si="10"/>
        <v>0</v>
      </c>
      <c r="P85" s="35">
        <f t="shared" si="10"/>
        <v>0</v>
      </c>
      <c r="Q85" s="35">
        <f t="shared" si="10"/>
        <v>0</v>
      </c>
      <c r="R85" s="35">
        <f t="shared" si="10"/>
        <v>0</v>
      </c>
      <c r="S85" s="35">
        <f t="shared" si="10"/>
        <v>0</v>
      </c>
      <c r="T85" s="35">
        <f>SUM(T86)</f>
        <v>40361664.39</v>
      </c>
      <c r="U85" s="20"/>
    </row>
    <row r="86" spans="1:21" ht="90">
      <c r="A86" s="26" t="s">
        <v>79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40361664.39</v>
      </c>
      <c r="U86" s="20"/>
    </row>
    <row r="87" spans="1:21" ht="26.25">
      <c r="A87" s="26" t="s">
        <v>37</v>
      </c>
      <c r="B87" s="27"/>
      <c r="C87" s="27"/>
      <c r="D87" s="27"/>
      <c r="E87" s="27"/>
      <c r="F87" s="35">
        <f>SUM(F89,F91)</f>
        <v>48433299.76000023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SUM(T89,T91)</f>
        <v>-65942161.08000004</v>
      </c>
      <c r="U87" s="20"/>
    </row>
    <row r="88" spans="1:21" ht="15">
      <c r="A88" s="27" t="s">
        <v>38</v>
      </c>
      <c r="B88" s="27"/>
      <c r="C88" s="27"/>
      <c r="D88" s="27"/>
      <c r="E88" s="27"/>
      <c r="F88" s="35">
        <f>F89</f>
        <v>-2338957738.14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-993260560.58</v>
      </c>
      <c r="U88" s="20"/>
    </row>
    <row r="89" spans="1:21" ht="26.25">
      <c r="A89" s="26" t="s">
        <v>39</v>
      </c>
      <c r="B89" s="27"/>
      <c r="C89" s="27"/>
      <c r="D89" s="27"/>
      <c r="E89" s="27"/>
      <c r="F89" s="35">
        <v>-2338957738.14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-993260560.58</v>
      </c>
      <c r="U89" s="20"/>
    </row>
    <row r="90" spans="1:21" ht="15">
      <c r="A90" s="26" t="s">
        <v>40</v>
      </c>
      <c r="B90" s="27"/>
      <c r="C90" s="27"/>
      <c r="D90" s="27"/>
      <c r="E90" s="27"/>
      <c r="F90" s="35">
        <f>F91</f>
        <v>2387391037.9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927318399.5</v>
      </c>
      <c r="U90" s="20"/>
    </row>
    <row r="91" spans="1:21" ht="26.25">
      <c r="A91" s="26" t="s">
        <v>41</v>
      </c>
      <c r="B91" s="27"/>
      <c r="C91" s="27"/>
      <c r="D91" s="27"/>
      <c r="E91" s="27"/>
      <c r="F91" s="35">
        <v>2387391037.9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927318399.5</v>
      </c>
      <c r="U91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2017-05-10T09:24:47Z</dcterms:modified>
  <cp:category/>
  <cp:version/>
  <cp:contentType/>
  <cp:contentStatus/>
</cp:coreProperties>
</file>