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1.2017" sheetId="1" r:id="rId1"/>
  </sheets>
  <definedNames>
    <definedName name="_xlnm.Print_Titles" localSheetId="0">'исполнение на 01.01.2017'!$6:$7</definedName>
  </definedNames>
  <calcPr fullCalcOnLoad="1"/>
</workbook>
</file>

<file path=xl/sharedStrings.xml><?xml version="1.0" encoding="utf-8"?>
<sst xmlns="http://schemas.openxmlformats.org/spreadsheetml/2006/main" count="108" uniqueCount="89">
  <si>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</si>
  <si>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</si>
  <si>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</si>
  <si>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</si>
  <si>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</si>
  <si>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</si>
  <si>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</si>
  <si>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</si>
  <si>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</si>
  <si>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</si>
  <si>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</si>
  <si>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</si>
  <si>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</si>
  <si>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</si>
  <si>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</si>
  <si>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</si>
  <si>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</si>
  <si>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</si>
  <si>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</si>
  <si>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</si>
  <si>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</si>
  <si>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</si>
  <si>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</si>
  <si>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</si>
  <si>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</si>
  <si>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</si>
  <si>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</si>
  <si>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</si>
  <si>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</si>
  <si>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</si>
  <si>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</si>
  <si>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</si>
  <si>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</si>
  <si>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</si>
  <si>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</si>
  <si>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</si>
  <si>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</si>
  <si>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</si>
  <si>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</si>
  <si>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</si>
  <si>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</si>
  <si>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</si>
  <si>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</si>
  <si>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</si>
  <si>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</si>
  <si>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</si>
  <si>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</si>
  <si>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</si>
  <si>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</si>
  <si>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</si>
  <si>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</si>
  <si>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</si>
  <si>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</si>
  <si>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</si>
  <si>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</si>
  <si>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</si>
  <si>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</si>
  <si>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</si>
  <si>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</si>
  <si>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</si>
  <si>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</si>
  <si>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</si>
  <si>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</si>
  <si>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</si>
  <si>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</si>
  <si>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</si>
  <si>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</si>
  <si>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</si>
  <si>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</si>
  <si>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</si>
  <si>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</si>
  <si>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</si>
  <si>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</si>
  <si>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</si>
  <si>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</si>
  <si>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</si>
  <si>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</si>
  <si>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</si>
  <si>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</si>
  <si>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</si>
  <si>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</si>
  <si>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</si>
  <si>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</si>
  <si>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</si>
  <si>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</si>
  <si>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Получение бюджетных кредитов от других бюджетов бюджетной системы Российской Федерации в валюте Российской Федерации</t>
  </si>
  <si>
    <t>по состоянию на 01 января 2017 года</t>
  </si>
  <si>
    <t>План с учетом изменений на 01.01.2017 года</t>
  </si>
  <si>
    <t>Исполнено на 01.01.2017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</si>
</sst>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0"/>
  <sheetViews>
    <sheetView showGridLines="0" tabSelected="1" zoomScalePageLayoutView="0" workbookViewId="0" topLeftCell="A78">
      <selection activeCell="F91" sqref="F91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9"/>
      <c r="B1" s="49"/>
      <c r="C1" s="49"/>
      <c r="D1" s="49"/>
      <c r="E1" s="49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0"/>
      <c r="W2" s="1"/>
      <c r="X2" s="1"/>
    </row>
    <row r="3" spans="1:24" ht="18" customHeight="1">
      <c r="A3" s="48" t="s">
        <v>86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2"/>
      <c r="X3" s="3"/>
    </row>
    <row r="4" spans="1:24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3"/>
    </row>
    <row r="5" spans="1:24" ht="1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4.25" customHeight="1">
      <c r="A6" s="45" t="s">
        <v>1</v>
      </c>
      <c r="B6" s="45" t="s">
        <v>2</v>
      </c>
      <c r="C6" s="45" t="s">
        <v>2</v>
      </c>
      <c r="D6" s="45" t="s">
        <v>2</v>
      </c>
      <c r="E6" s="45" t="s">
        <v>2</v>
      </c>
      <c r="F6" s="45" t="s">
        <v>87</v>
      </c>
      <c r="G6" s="45" t="s">
        <v>2</v>
      </c>
      <c r="H6" s="45" t="s">
        <v>2</v>
      </c>
      <c r="I6" s="45" t="s">
        <v>2</v>
      </c>
      <c r="J6" s="45" t="s">
        <v>2</v>
      </c>
      <c r="K6" s="45" t="s">
        <v>2</v>
      </c>
      <c r="L6" s="45" t="s">
        <v>2</v>
      </c>
      <c r="M6" s="45" t="s">
        <v>2</v>
      </c>
      <c r="N6" s="45" t="s">
        <v>2</v>
      </c>
      <c r="O6" s="45" t="s">
        <v>2</v>
      </c>
      <c r="P6" s="45" t="s">
        <v>2</v>
      </c>
      <c r="Q6" s="45" t="s">
        <v>2</v>
      </c>
      <c r="R6" s="45" t="s">
        <v>2</v>
      </c>
      <c r="S6" s="45" t="s">
        <v>2</v>
      </c>
      <c r="T6" s="45" t="s">
        <v>88</v>
      </c>
      <c r="U6" s="45" t="s">
        <v>12</v>
      </c>
      <c r="V6" s="45" t="s">
        <v>2</v>
      </c>
      <c r="W6" s="45" t="s">
        <v>2</v>
      </c>
      <c r="X6" s="45" t="s">
        <v>2</v>
      </c>
    </row>
    <row r="7" spans="1:24" ht="30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.75">
      <c r="A8" s="18" t="s">
        <v>30</v>
      </c>
      <c r="B8" s="9"/>
      <c r="C8" s="9"/>
      <c r="D8" s="9"/>
      <c r="E8" s="9"/>
      <c r="F8" s="43">
        <f>F9+F26</f>
        <v>2281152782.78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2271963175.08</v>
      </c>
      <c r="U8" s="41">
        <f>ROUND(T8/F8*100,2)</f>
        <v>99.6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4">
        <f>F10+F13+F14+F15+F18+F20+F21+F22+F23+F24+F25+F19</f>
        <v>490896626.07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494089357.22999996</v>
      </c>
      <c r="U9" s="42">
        <f>ROUND(T9/F9*100,2)</f>
        <v>100.65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4">
        <f>F11+F12</f>
        <v>328772700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328853155.22999996</v>
      </c>
      <c r="U10" s="42">
        <f>ROUND(T10/F10*100,2)</f>
        <v>100.02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4">
        <v>25941200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25955957.45</v>
      </c>
      <c r="U11" s="42">
        <f aca="true" t="shared" si="2" ref="U11:U29">ROUND(T11/F11*100,2)</f>
        <v>100.06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4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302897197.78</v>
      </c>
      <c r="U12" s="42">
        <f t="shared" si="2"/>
        <v>100.02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4">
        <v>23902000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24203571.66</v>
      </c>
      <c r="U13" s="42">
        <f t="shared" si="2"/>
        <v>101.26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4">
        <v>27479100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27817749.2</v>
      </c>
      <c r="U14" s="42">
        <f t="shared" si="2"/>
        <v>101.23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4">
        <f>F16+F17</f>
        <v>25251600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26109431.5</v>
      </c>
      <c r="U15" s="42">
        <f t="shared" si="2"/>
        <v>103.4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4">
        <v>10677800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11119218.7</v>
      </c>
      <c r="U16" s="42">
        <f t="shared" si="2"/>
        <v>104.13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4">
        <v>14573800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14990212.8</v>
      </c>
      <c r="U17" s="42">
        <f t="shared" si="2"/>
        <v>102.86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4">
        <v>9832000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9380710.81</v>
      </c>
      <c r="U18" s="42">
        <f t="shared" si="2"/>
        <v>95.41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8.25">
      <c r="A20" s="15" t="s">
        <v>21</v>
      </c>
      <c r="B20" s="9"/>
      <c r="C20" s="9"/>
      <c r="D20" s="9"/>
      <c r="E20" s="9"/>
      <c r="F20" s="44">
        <v>36000250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36383625.02</v>
      </c>
      <c r="U20" s="42">
        <f t="shared" si="2"/>
        <v>101.06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4">
        <v>11767900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11780663.24</v>
      </c>
      <c r="U21" s="42">
        <f t="shared" si="2"/>
        <v>100.11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4">
        <v>971700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946456.58</v>
      </c>
      <c r="U22" s="42">
        <f t="shared" si="2"/>
        <v>97.4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4">
        <v>21958400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23528574.24</v>
      </c>
      <c r="U23" s="42">
        <f t="shared" si="2"/>
        <v>107.15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4">
        <v>4747400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4766666.45</v>
      </c>
      <c r="U24" s="42">
        <f t="shared" si="2"/>
        <v>100.41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4">
        <v>213576.07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318753.3</v>
      </c>
      <c r="U25" s="42">
        <f t="shared" si="2"/>
        <v>149.25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4">
        <v>1790256156.71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1777873817.85</v>
      </c>
      <c r="U26" s="42">
        <f t="shared" si="2"/>
        <v>99.31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4">
        <v>1775421947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1763200826.72</v>
      </c>
      <c r="U27" s="42">
        <f t="shared" si="2"/>
        <v>99.31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4">
        <v>15545000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15383781.42</v>
      </c>
      <c r="U28" s="42">
        <f t="shared" si="2"/>
        <v>98.96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4">
        <v>-710790.29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-710790.29</v>
      </c>
      <c r="U29" s="42">
        <f t="shared" si="2"/>
        <v>100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2350655997.56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2285588354.17</v>
      </c>
      <c r="U32" s="30">
        <f aca="true" t="shared" si="4" ref="U32:U75">ROUND(T32/F32*100,2)</f>
        <v>97.23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116702522.25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109969988.77000001</v>
      </c>
      <c r="U33" s="30">
        <f t="shared" si="4"/>
        <v>94.23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1">
        <v>1523175.51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1462210.66</v>
      </c>
      <c r="U34" s="30">
        <f t="shared" si="4"/>
        <v>96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1">
        <v>6991678.68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6724337.9</v>
      </c>
      <c r="U35" s="30">
        <f t="shared" si="4"/>
        <v>96.18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1">
        <v>47938382.1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46718529.91</v>
      </c>
      <c r="U36" s="30">
        <f t="shared" si="4"/>
        <v>97.46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8800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8800</v>
      </c>
      <c r="U37" s="30">
        <f t="shared" si="4"/>
        <v>100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1">
        <v>13358597.56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13275679.53</v>
      </c>
      <c r="U38" s="30">
        <f t="shared" si="4"/>
        <v>99.38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45931888.4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41780430.77</v>
      </c>
      <c r="U41" s="30">
        <f t="shared" si="4"/>
        <v>90.96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11830641.23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10087687.6</v>
      </c>
      <c r="U42" s="30">
        <f t="shared" si="4"/>
        <v>85.27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1">
        <v>11830641.23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10087687.6</v>
      </c>
      <c r="U43" s="30">
        <f t="shared" si="4"/>
        <v>85.27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282330936.43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271378394.82</v>
      </c>
      <c r="U44" s="30">
        <f t="shared" si="4"/>
        <v>96.12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6325900</v>
      </c>
      <c r="U45" s="30">
        <f t="shared" si="4"/>
        <v>100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62931793.11</v>
      </c>
      <c r="U46" s="30">
        <f t="shared" si="4"/>
        <v>99.98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1">
        <v>193389150.43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183810275.63</v>
      </c>
      <c r="U47" s="30">
        <f t="shared" si="4"/>
        <v>95.05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1">
        <v>19670586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18310426.08</v>
      </c>
      <c r="U48" s="30">
        <f t="shared" si="4"/>
        <v>93.09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2">
        <f>SUM(F50:F53)</f>
        <v>149530445.47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143380747.74</v>
      </c>
      <c r="U49" s="30">
        <f t="shared" si="4"/>
        <v>95.89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1">
        <v>19503190.93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16400563.87</v>
      </c>
      <c r="U50" s="30">
        <f t="shared" si="4"/>
        <v>84.09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1">
        <v>18312426.5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18300816.91</v>
      </c>
      <c r="U51" s="30">
        <f t="shared" si="4"/>
        <v>99.94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1">
        <v>77674256.85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75500341.84</v>
      </c>
      <c r="U52" s="30">
        <f t="shared" si="4"/>
        <v>97.2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1">
        <v>34040571.19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33179025.12</v>
      </c>
      <c r="U53" s="30">
        <f t="shared" si="4"/>
        <v>97.47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4524753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4083201.44</v>
      </c>
      <c r="U54" s="30">
        <f t="shared" si="4"/>
        <v>90.24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1">
        <v>4524753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4083201.44</v>
      </c>
      <c r="U55" s="30">
        <f t="shared" si="4"/>
        <v>90.24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SUM(F57:F60)</f>
        <v>1415052674.52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1398793815.2800002</v>
      </c>
      <c r="U56" s="30">
        <f t="shared" si="4"/>
        <v>98.85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1">
        <v>566330477.54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560865937.49</v>
      </c>
      <c r="U57" s="30">
        <f t="shared" si="4"/>
        <v>99.04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1">
        <v>762301961.19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754196541.12</v>
      </c>
      <c r="U58" s="30">
        <f t="shared" si="4"/>
        <v>98.94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1">
        <v>33544129.7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32161288.02</v>
      </c>
      <c r="U59" s="30">
        <f t="shared" si="4"/>
        <v>95.88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1">
        <v>52876106.09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51570048.65</v>
      </c>
      <c r="U60" s="30">
        <f t="shared" si="4"/>
        <v>97.53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2">
        <f>F62+F63</f>
        <v>146070674.65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143461609.70000002</v>
      </c>
      <c r="U61" s="30">
        <f t="shared" si="4"/>
        <v>98.21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1">
        <v>140320674.65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137775194.09</v>
      </c>
      <c r="U62" s="30">
        <f t="shared" si="4"/>
        <v>98.19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5686415.61</v>
      </c>
      <c r="U63" s="30">
        <f t="shared" si="4"/>
        <v>98.89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2">
        <f>SUM(F65:F69)</f>
        <v>114759578.83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112789960.1</v>
      </c>
      <c r="U64" s="30">
        <f t="shared" si="4"/>
        <v>98.28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1">
        <v>2291286.46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2291286.46</v>
      </c>
      <c r="U65" s="30">
        <f t="shared" si="4"/>
        <v>100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1">
        <v>40474081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40380681</v>
      </c>
      <c r="U66" s="30">
        <f t="shared" si="4"/>
        <v>99.77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1">
        <v>24791111.37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23113528.54</v>
      </c>
      <c r="U67" s="30">
        <f t="shared" si="4"/>
        <v>93.23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1">
        <v>18169600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17970964.1</v>
      </c>
      <c r="U68" s="30">
        <f t="shared" si="4"/>
        <v>98.91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29033500</v>
      </c>
      <c r="U69" s="30">
        <f t="shared" si="4"/>
        <v>100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2">
        <f>SUM(F71:F73)</f>
        <v>107489651.17999999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89278828.72000001</v>
      </c>
      <c r="U70" s="30">
        <f t="shared" si="4"/>
        <v>83.06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1">
        <v>56937119.01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39503195.49</v>
      </c>
      <c r="U71" s="30">
        <f t="shared" si="4"/>
        <v>69.38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1">
        <v>44244404.16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43606229.22</v>
      </c>
      <c r="U72" s="30">
        <f t="shared" si="4"/>
        <v>98.56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1">
        <v>6308128.01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6169404.01</v>
      </c>
      <c r="U73" s="30">
        <f t="shared" si="4"/>
        <v>97.8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2">
        <f>F75</f>
        <v>2364120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2364120</v>
      </c>
      <c r="U74" s="30">
        <f t="shared" si="4"/>
        <v>100</v>
      </c>
      <c r="V74" s="6">
        <v>0</v>
      </c>
      <c r="W74" s="7">
        <v>0</v>
      </c>
      <c r="X74" s="6">
        <v>0</v>
      </c>
    </row>
    <row r="75" spans="1:24" ht="14.25" customHeight="1" outlineLevel="1">
      <c r="A75" s="11" t="s">
        <v>73</v>
      </c>
      <c r="B75" s="5"/>
      <c r="C75" s="5"/>
      <c r="D75" s="5"/>
      <c r="E75" s="5"/>
      <c r="F75" s="31">
        <v>2364120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2364120</v>
      </c>
      <c r="U75" s="30">
        <f t="shared" si="4"/>
        <v>100</v>
      </c>
      <c r="V75" s="6">
        <v>0</v>
      </c>
      <c r="W75" s="7">
        <v>0</v>
      </c>
      <c r="X75" s="6">
        <v>0</v>
      </c>
    </row>
    <row r="76" spans="1:24" ht="25.5" hidden="1">
      <c r="A76" s="12" t="s">
        <v>75</v>
      </c>
      <c r="B76" s="5"/>
      <c r="C76" s="5"/>
      <c r="D76" s="5"/>
      <c r="E76" s="5"/>
      <c r="F76" s="32">
        <f>F77</f>
        <v>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hidden="1" outlineLevel="1">
      <c r="A77" s="11" t="s">
        <v>74</v>
      </c>
      <c r="B77" s="5"/>
      <c r="C77" s="5"/>
      <c r="D77" s="5"/>
      <c r="E77" s="5"/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>F8-F32</f>
        <v>-69503214.77999973</v>
      </c>
      <c r="G78" s="32">
        <f>G8-G32</f>
        <v>0</v>
      </c>
      <c r="H78" s="32">
        <f>H8-H32</f>
        <v>0</v>
      </c>
      <c r="I78" s="32">
        <f>I8-I32</f>
        <v>0</v>
      </c>
      <c r="J78" s="32">
        <f>J8-J32</f>
        <v>0</v>
      </c>
      <c r="K78" s="32">
        <f>K8-K32</f>
        <v>0</v>
      </c>
      <c r="L78" s="32">
        <f>L8-L32</f>
        <v>0</v>
      </c>
      <c r="M78" s="32">
        <f>M8-M32</f>
        <v>0</v>
      </c>
      <c r="N78" s="32">
        <f>N8-N32</f>
        <v>0</v>
      </c>
      <c r="O78" s="32">
        <f>O8-O32</f>
        <v>0</v>
      </c>
      <c r="P78" s="32">
        <f>P8-P32</f>
        <v>0</v>
      </c>
      <c r="Q78" s="32">
        <f>Q8-Q32</f>
        <v>0</v>
      </c>
      <c r="R78" s="32">
        <f>R8-R32</f>
        <v>0</v>
      </c>
      <c r="S78" s="32">
        <f>S8-S32</f>
        <v>0</v>
      </c>
      <c r="T78" s="32">
        <f>T8-T32</f>
        <v>-13625179.090000153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SUM(F80,F86,F84,F83)</f>
        <v>69503214.77999973</v>
      </c>
      <c r="G79" s="33">
        <f aca="true" t="shared" si="8" ref="G79:T79">SUM(G80,G86,G84,G83)</f>
        <v>0</v>
      </c>
      <c r="H79" s="33">
        <f t="shared" si="8"/>
        <v>0</v>
      </c>
      <c r="I79" s="33">
        <f t="shared" si="8"/>
        <v>0</v>
      </c>
      <c r="J79" s="33">
        <f t="shared" si="8"/>
        <v>0</v>
      </c>
      <c r="K79" s="33">
        <f t="shared" si="8"/>
        <v>0</v>
      </c>
      <c r="L79" s="33">
        <f t="shared" si="8"/>
        <v>0</v>
      </c>
      <c r="M79" s="33">
        <f t="shared" si="8"/>
        <v>0</v>
      </c>
      <c r="N79" s="33">
        <f t="shared" si="8"/>
        <v>0</v>
      </c>
      <c r="O79" s="33">
        <f t="shared" si="8"/>
        <v>0</v>
      </c>
      <c r="P79" s="33">
        <f t="shared" si="8"/>
        <v>0</v>
      </c>
      <c r="Q79" s="33">
        <f t="shared" si="8"/>
        <v>0</v>
      </c>
      <c r="R79" s="33">
        <f t="shared" si="8"/>
        <v>0</v>
      </c>
      <c r="S79" s="33">
        <f t="shared" si="8"/>
        <v>0</v>
      </c>
      <c r="T79" s="33">
        <f t="shared" si="8"/>
        <v>13625179.08700037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4">
        <f>F81+F82</f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5">
        <v>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5">
        <v>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45.75" customHeight="1">
      <c r="A83" s="26" t="s">
        <v>85</v>
      </c>
      <c r="B83" s="27"/>
      <c r="C83" s="27"/>
      <c r="D83" s="27"/>
      <c r="E83" s="27"/>
      <c r="F83" s="35">
        <v>10000000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10000000</v>
      </c>
      <c r="U83" s="20"/>
    </row>
    <row r="84" spans="1:21" ht="26.25">
      <c r="A84" s="26" t="s">
        <v>81</v>
      </c>
      <c r="B84" s="27"/>
      <c r="C84" s="27"/>
      <c r="D84" s="27"/>
      <c r="E84" s="27"/>
      <c r="F84" s="35">
        <f>F85</f>
        <v>0</v>
      </c>
      <c r="G84" s="35">
        <f aca="true" t="shared" si="9" ref="G84:T84">G85</f>
        <v>0</v>
      </c>
      <c r="H84" s="35">
        <f t="shared" si="9"/>
        <v>0</v>
      </c>
      <c r="I84" s="35">
        <f t="shared" si="9"/>
        <v>0</v>
      </c>
      <c r="J84" s="35">
        <f t="shared" si="9"/>
        <v>0</v>
      </c>
      <c r="K84" s="35">
        <f t="shared" si="9"/>
        <v>0</v>
      </c>
      <c r="L84" s="35">
        <f t="shared" si="9"/>
        <v>0</v>
      </c>
      <c r="M84" s="35">
        <f t="shared" si="9"/>
        <v>0</v>
      </c>
      <c r="N84" s="35">
        <f t="shared" si="9"/>
        <v>0</v>
      </c>
      <c r="O84" s="35">
        <f t="shared" si="9"/>
        <v>0</v>
      </c>
      <c r="P84" s="35">
        <f t="shared" si="9"/>
        <v>0</v>
      </c>
      <c r="Q84" s="35">
        <f t="shared" si="9"/>
        <v>0</v>
      </c>
      <c r="R84" s="35">
        <f t="shared" si="9"/>
        <v>0</v>
      </c>
      <c r="S84" s="35">
        <f t="shared" si="9"/>
        <v>0</v>
      </c>
      <c r="T84" s="35">
        <v>0</v>
      </c>
      <c r="U84" s="20"/>
    </row>
    <row r="85" spans="1:21" ht="90">
      <c r="A85" s="26" t="s">
        <v>82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26.25">
      <c r="A86" s="26" t="s">
        <v>38</v>
      </c>
      <c r="B86" s="27"/>
      <c r="C86" s="27"/>
      <c r="D86" s="27"/>
      <c r="E86" s="27"/>
      <c r="F86" s="35">
        <f>SUM(F88,F90)</f>
        <v>59503214.77999973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SUM(T88,T90)</f>
        <v>3625179.08700037</v>
      </c>
      <c r="U86" s="20"/>
    </row>
    <row r="87" spans="1:21" ht="15">
      <c r="A87" s="27" t="s">
        <v>39</v>
      </c>
      <c r="B87" s="27"/>
      <c r="C87" s="27"/>
      <c r="D87" s="27"/>
      <c r="E87" s="27"/>
      <c r="F87" s="35">
        <f>F88</f>
        <v>-2291152782.78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T88</f>
        <v>-3468973344.943</v>
      </c>
      <c r="U87" s="20"/>
    </row>
    <row r="88" spans="1:21" ht="26.25">
      <c r="A88" s="26" t="s">
        <v>40</v>
      </c>
      <c r="B88" s="27"/>
      <c r="C88" s="27"/>
      <c r="D88" s="27"/>
      <c r="E88" s="27"/>
      <c r="F88" s="35">
        <v>-2291152782.78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-3468973344.943</v>
      </c>
      <c r="U88" s="20"/>
    </row>
    <row r="89" spans="1:21" ht="15">
      <c r="A89" s="26" t="s">
        <v>41</v>
      </c>
      <c r="B89" s="27"/>
      <c r="C89" s="27"/>
      <c r="D89" s="27"/>
      <c r="E89" s="27"/>
      <c r="F89" s="35">
        <f>F90</f>
        <v>2350655997.56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T90</f>
        <v>3472598524.03</v>
      </c>
      <c r="U89" s="20"/>
    </row>
    <row r="90" spans="1:21" ht="26.25">
      <c r="A90" s="26" t="s">
        <v>42</v>
      </c>
      <c r="B90" s="27"/>
      <c r="C90" s="27"/>
      <c r="D90" s="27"/>
      <c r="E90" s="27"/>
      <c r="F90" s="35">
        <v>2350655997.56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3472598524.03</v>
      </c>
      <c r="U90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2017-01-25T04:15:46Z</dcterms:modified>
  <cp:category/>
  <cp:version/>
  <cp:contentType/>
  <cp:contentStatus/>
</cp:coreProperties>
</file>