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12.2019" sheetId="1" r:id="rId1"/>
  </sheets>
  <definedNames>
    <definedName name="_xlnm.Print_Titles" localSheetId="0">'исполнение на 01.12.2019'!$6:$7</definedName>
  </definedNames>
  <calcPr fullCalcOnLoad="1"/>
</workbook>
</file>

<file path=xl/sharedStrings.xml><?xml version="1.0" encoding="utf-8"?>
<sst xmlns="http://schemas.openxmlformats.org/spreadsheetml/2006/main" count="129" uniqueCount="95">
  <si>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</si>
  <si>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</si>
  <si>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</si>
  <si>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</si>
  <si>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</si>
  <si>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</si>
  <si>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</si>
  <si>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</si>
  <si>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</si>
  <si>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</si>
  <si>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</si>
  <si>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</si>
  <si>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</si>
  <si>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</si>
  <si>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</si>
  <si>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</si>
  <si>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</si>
  <si>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</si>
  <si>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</si>
  <si>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</si>
  <si>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</si>
  <si>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</si>
  <si>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</si>
  <si>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</si>
  <si>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</si>
  <si>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</si>
  <si>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</si>
  <si>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</si>
  <si>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</si>
  <si>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</si>
  <si>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</si>
  <si>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</si>
  <si>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</si>
  <si>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</si>
  <si>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</si>
  <si>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</si>
  <si>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</si>
  <si>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</si>
  <si>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</si>
  <si>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</si>
  <si>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</si>
  <si>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</si>
  <si>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</si>
  <si>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</si>
  <si>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</si>
  <si>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</si>
  <si>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</si>
  <si>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</si>
  <si>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</si>
  <si>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</si>
  <si>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</si>
  <si>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</si>
  <si>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</si>
  <si>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</si>
  <si>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</si>
  <si>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</si>
  <si>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</si>
  <si>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</si>
  <si>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</si>
  <si>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</si>
  <si>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</si>
  <si>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</si>
  <si>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</si>
  <si>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</si>
  <si>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</si>
  <si>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</si>
  <si>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</si>
  <si>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</si>
  <si>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</si>
  <si>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</si>
  <si>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</si>
  <si>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</si>
  <si>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</si>
  <si>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</si>
  <si>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</si>
  <si>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</si>
  <si>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</si>
  <si>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</si>
  <si>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</si>
  <si>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</si>
  <si>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</si>
  <si>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</si>
  <si>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</si>
  <si>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</si>
  <si>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</si>
  <si>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</si>
  <si>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</si>
  <si>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</si>
  <si>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</si>
  <si>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</si>
  <si>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</si>
  <si>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</si>
  <si>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по состоянию на 01 декабря 2019 года</t>
  </si>
  <si>
    <t>План с учетом изменений на 01.12.2019 года</t>
  </si>
  <si>
    <t>Исполнено на 01.12.2019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</si>
</sst>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5"/>
  <sheetViews>
    <sheetView showGridLines="0" tabSelected="1" zoomScalePageLayoutView="0" workbookViewId="0" topLeftCell="A27">
      <selection activeCell="T96" sqref="T96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92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3"/>
      <c r="X4" s="3"/>
    </row>
    <row r="5" spans="1:24" ht="1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93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94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.75">
      <c r="A8" s="18" t="s">
        <v>29</v>
      </c>
      <c r="B8" s="9"/>
      <c r="C8" s="9"/>
      <c r="D8" s="9"/>
      <c r="E8" s="9"/>
      <c r="F8" s="42">
        <f>F9+F26</f>
        <v>2562840182.6699996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2248459243.01</v>
      </c>
      <c r="U8" s="45">
        <f>ROUND(T8/F8*100,2)</f>
        <v>87.73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2">
        <f>SUM(F10+F13+F14+F15+F18+F20+F21+F22+F23+F24+F25+F19)</f>
        <v>532564886.38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493931809.4400001</v>
      </c>
      <c r="U9" s="45">
        <f>ROUND(T9/F9*100,2)</f>
        <v>92.75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367913100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336472876.41</v>
      </c>
      <c r="U10" s="41">
        <f>ROUND(T10/F10*100,2)</f>
        <v>91.45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34846600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43666462.75</v>
      </c>
      <c r="U11" s="41">
        <f aca="true" t="shared" si="2" ref="U11:U31">ROUND(T11/F11*100,2)</f>
        <v>125.31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333066500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292806413.66</v>
      </c>
      <c r="U12" s="41">
        <f t="shared" si="2"/>
        <v>87.91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19543300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20001584.79</v>
      </c>
      <c r="U13" s="41">
        <f t="shared" si="2"/>
        <v>102.34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23340700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23078369.54</v>
      </c>
      <c r="U14" s="41">
        <f t="shared" si="2"/>
        <v>98.88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37523000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37170154.38</v>
      </c>
      <c r="U15" s="41">
        <f t="shared" si="2"/>
        <v>99.06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16882200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14020593.71</v>
      </c>
      <c r="U16" s="41">
        <f t="shared" si="2"/>
        <v>83.05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20640800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23149560.67</v>
      </c>
      <c r="U17" s="41">
        <f t="shared" si="2"/>
        <v>112.15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7195400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7692042.26</v>
      </c>
      <c r="U18" s="41">
        <f t="shared" si="2"/>
        <v>106.9</v>
      </c>
      <c r="V18" s="9"/>
      <c r="W18" s="9"/>
      <c r="X18" s="9"/>
    </row>
    <row r="19" spans="1:24" ht="38.25" customHeight="1" hidden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e">
        <f t="shared" si="2"/>
        <v>#DIV/0!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40577300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38003804.35</v>
      </c>
      <c r="U20" s="41">
        <f t="shared" si="2"/>
        <v>93.66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10665100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4709676.73</v>
      </c>
      <c r="U21" s="41">
        <f t="shared" si="2"/>
        <v>44.16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810586.38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1208869.59</v>
      </c>
      <c r="U22" s="41">
        <f t="shared" si="2"/>
        <v>149.14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18461500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17152101.6</v>
      </c>
      <c r="U23" s="41">
        <f t="shared" si="2"/>
        <v>92.91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6534900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8055164.75</v>
      </c>
      <c r="U24" s="41">
        <f t="shared" si="2"/>
        <v>123.26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387165.04</v>
      </c>
      <c r="U25" s="41" t="s">
        <v>87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2">
        <f>SUM(F27:F31)</f>
        <v>2030275296.2899997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1754527433.57</v>
      </c>
      <c r="U26" s="45">
        <f t="shared" si="2"/>
        <v>86.42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2039719181.76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1764114268.71</v>
      </c>
      <c r="U27" s="41">
        <f t="shared" si="2"/>
        <v>86.49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679292.87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657864.58</v>
      </c>
      <c r="U28" s="41">
        <f t="shared" si="2"/>
        <v>96.85</v>
      </c>
      <c r="V28" s="9"/>
      <c r="W28" s="9"/>
      <c r="X28" s="9"/>
    </row>
    <row r="29" spans="1:24" ht="89.25" hidden="1">
      <c r="A29" s="15" t="s">
        <v>84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63.75">
      <c r="A30" s="15" t="s">
        <v>90</v>
      </c>
      <c r="B30" s="46"/>
      <c r="C30" s="46"/>
      <c r="D30" s="46"/>
      <c r="E30" s="46"/>
      <c r="F30" s="43">
        <v>1978672.54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2285323.31</v>
      </c>
      <c r="U30" s="41">
        <f t="shared" si="2"/>
        <v>115.5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-12101850.88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-12530023.03</v>
      </c>
      <c r="U31" s="41">
        <f t="shared" si="2"/>
        <v>103.54</v>
      </c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SUM(F35,F45,F48,F53,F58,F60,F66,F69,F75,F79)</f>
        <v>2632198266.7000003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SUM(T35,T45,T48,T53,T58,T60,T66,T69,T75,T79)</f>
        <v>2241936344.0699997</v>
      </c>
      <c r="U34" s="47">
        <f aca="true" t="shared" si="5" ref="U34:U43">ROUND(T34/F34*100,2)</f>
        <v>85.17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 aca="true" t="shared" si="6" ref="F35:T35">SUM(F36:F44)</f>
        <v>143919404.78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115917864.84</v>
      </c>
      <c r="U35" s="47">
        <f t="shared" si="5"/>
        <v>80.54</v>
      </c>
      <c r="V35" s="6">
        <v>0</v>
      </c>
      <c r="W35" s="7">
        <v>0</v>
      </c>
      <c r="X35" s="6">
        <v>0</v>
      </c>
    </row>
    <row r="36" spans="1:24" ht="38.25" outlineLevel="1">
      <c r="A36" s="11" t="s">
        <v>42</v>
      </c>
      <c r="B36" s="5"/>
      <c r="C36" s="5"/>
      <c r="D36" s="5"/>
      <c r="E36" s="5"/>
      <c r="F36" s="31">
        <v>2322472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1990064.68</v>
      </c>
      <c r="U36" s="30">
        <f t="shared" si="5"/>
        <v>85.69</v>
      </c>
      <c r="V36" s="6">
        <v>0</v>
      </c>
      <c r="W36" s="7">
        <v>0</v>
      </c>
      <c r="X36" s="6">
        <v>0</v>
      </c>
    </row>
    <row r="37" spans="1:24" ht="63.75" outlineLevel="1">
      <c r="A37" s="11" t="s">
        <v>43</v>
      </c>
      <c r="B37" s="5"/>
      <c r="C37" s="5"/>
      <c r="D37" s="5"/>
      <c r="E37" s="5"/>
      <c r="F37" s="31">
        <v>3123381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2788799.06</v>
      </c>
      <c r="U37" s="30">
        <f t="shared" si="5"/>
        <v>89.29</v>
      </c>
      <c r="V37" s="6">
        <v>0</v>
      </c>
      <c r="W37" s="7">
        <v>0</v>
      </c>
      <c r="X37" s="6">
        <v>0</v>
      </c>
    </row>
    <row r="38" spans="1:24" ht="62.25" customHeight="1" outlineLevel="1">
      <c r="A38" s="11" t="s">
        <v>44</v>
      </c>
      <c r="B38" s="5"/>
      <c r="C38" s="5"/>
      <c r="D38" s="5"/>
      <c r="E38" s="5"/>
      <c r="F38" s="31">
        <v>64898594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54233729.4</v>
      </c>
      <c r="U38" s="30">
        <f t="shared" si="5"/>
        <v>83.57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9500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9472</v>
      </c>
      <c r="U39" s="30">
        <f t="shared" si="5"/>
        <v>99.71</v>
      </c>
      <c r="V39" s="6"/>
      <c r="W39" s="7"/>
      <c r="X39" s="6"/>
    </row>
    <row r="40" spans="1:24" ht="51" outlineLevel="1">
      <c r="A40" s="11" t="s">
        <v>45</v>
      </c>
      <c r="B40" s="5"/>
      <c r="C40" s="5"/>
      <c r="D40" s="5"/>
      <c r="E40" s="5"/>
      <c r="F40" s="31">
        <v>16221370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13726493.41</v>
      </c>
      <c r="U40" s="30">
        <f t="shared" si="5"/>
        <v>84.62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outlineLevel="1">
      <c r="A42" s="11" t="s">
        <v>91</v>
      </c>
      <c r="B42" s="5"/>
      <c r="C42" s="5"/>
      <c r="D42" s="5"/>
      <c r="E42" s="5"/>
      <c r="F42" s="31">
        <v>1406169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1397409.76</v>
      </c>
      <c r="U42" s="30">
        <f t="shared" si="5"/>
        <v>99.38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54987918.78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41771896.53</v>
      </c>
      <c r="U44" s="30">
        <f aca="true" t="shared" si="7" ref="U44:U80">ROUND(T44/F44*100,2)</f>
        <v>75.97</v>
      </c>
      <c r="V44" s="6">
        <v>0</v>
      </c>
      <c r="W44" s="7">
        <v>0</v>
      </c>
      <c r="X44" s="6">
        <v>0</v>
      </c>
    </row>
    <row r="45" spans="1:24" ht="38.25">
      <c r="A45" s="29" t="s">
        <v>3</v>
      </c>
      <c r="B45" s="5"/>
      <c r="C45" s="5"/>
      <c r="D45" s="5"/>
      <c r="E45" s="5"/>
      <c r="F45" s="32">
        <f>F46+F47</f>
        <v>17837760</v>
      </c>
      <c r="G45" s="32">
        <f aca="true" t="shared" si="8" ref="G45:T45">G46+G47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15849595.65</v>
      </c>
      <c r="U45" s="47">
        <f t="shared" si="7"/>
        <v>88.85</v>
      </c>
      <c r="V45" s="6">
        <v>0</v>
      </c>
      <c r="W45" s="7">
        <v>0</v>
      </c>
      <c r="X45" s="6">
        <v>0</v>
      </c>
    </row>
    <row r="46" spans="1:24" ht="51" outlineLevel="1">
      <c r="A46" s="11" t="s">
        <v>49</v>
      </c>
      <c r="B46" s="5"/>
      <c r="C46" s="5"/>
      <c r="D46" s="5"/>
      <c r="E46" s="5"/>
      <c r="F46" s="31">
        <v>17677043.5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15688879.15</v>
      </c>
      <c r="U46" s="30">
        <f t="shared" si="7"/>
        <v>88.75</v>
      </c>
      <c r="V46" s="6">
        <v>0</v>
      </c>
      <c r="W46" s="7">
        <v>0</v>
      </c>
      <c r="X46" s="6">
        <v>0</v>
      </c>
    </row>
    <row r="47" spans="1:24" ht="38.25" outlineLevel="1">
      <c r="A47" s="11" t="s">
        <v>88</v>
      </c>
      <c r="B47" s="5"/>
      <c r="C47" s="5"/>
      <c r="D47" s="5"/>
      <c r="E47" s="5"/>
      <c r="F47" s="31">
        <v>160716.5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160716.5</v>
      </c>
      <c r="U47" s="30">
        <f t="shared" si="7"/>
        <v>100</v>
      </c>
      <c r="V47" s="6"/>
      <c r="W47" s="7"/>
      <c r="X47" s="6"/>
    </row>
    <row r="48" spans="1:24" ht="15">
      <c r="A48" s="13" t="s">
        <v>4</v>
      </c>
      <c r="B48" s="5"/>
      <c r="C48" s="5"/>
      <c r="D48" s="5"/>
      <c r="E48" s="5"/>
      <c r="F48" s="32">
        <f>SUM(F49:F52)</f>
        <v>282544361.2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f>SUM(T49:T52)</f>
        <v>224251066.49</v>
      </c>
      <c r="U48" s="47">
        <f t="shared" si="7"/>
        <v>79.37</v>
      </c>
      <c r="V48" s="6">
        <v>0</v>
      </c>
      <c r="W48" s="7">
        <v>0</v>
      </c>
      <c r="X48" s="6">
        <v>0</v>
      </c>
    </row>
    <row r="49" spans="1:24" ht="15" outlineLevel="1">
      <c r="A49" s="14" t="s">
        <v>50</v>
      </c>
      <c r="B49" s="5"/>
      <c r="C49" s="5"/>
      <c r="D49" s="5"/>
      <c r="E49" s="5"/>
      <c r="F49" s="31">
        <v>7333718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6343553.51</v>
      </c>
      <c r="U49" s="30">
        <f t="shared" si="7"/>
        <v>86.5</v>
      </c>
      <c r="V49" s="6">
        <v>0</v>
      </c>
      <c r="W49" s="7">
        <v>0</v>
      </c>
      <c r="X49" s="6">
        <v>0</v>
      </c>
    </row>
    <row r="50" spans="1:24" ht="15" outlineLevel="1">
      <c r="A50" s="14" t="s">
        <v>51</v>
      </c>
      <c r="B50" s="5"/>
      <c r="C50" s="5"/>
      <c r="D50" s="5"/>
      <c r="E50" s="5"/>
      <c r="F50" s="31">
        <v>73608658.22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62710735.98</v>
      </c>
      <c r="U50" s="30">
        <f t="shared" si="7"/>
        <v>85.19</v>
      </c>
      <c r="V50" s="6">
        <v>0</v>
      </c>
      <c r="W50" s="7">
        <v>0</v>
      </c>
      <c r="X50" s="6">
        <v>0</v>
      </c>
    </row>
    <row r="51" spans="1:24" ht="15" outlineLevel="1">
      <c r="A51" s="14" t="s">
        <v>52</v>
      </c>
      <c r="B51" s="5"/>
      <c r="C51" s="5"/>
      <c r="D51" s="5"/>
      <c r="E51" s="5"/>
      <c r="F51" s="31">
        <v>181326972.41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141627792.18</v>
      </c>
      <c r="U51" s="30">
        <f t="shared" si="7"/>
        <v>78.11</v>
      </c>
      <c r="V51" s="6">
        <v>0</v>
      </c>
      <c r="W51" s="7">
        <v>0</v>
      </c>
      <c r="X51" s="6">
        <v>0</v>
      </c>
    </row>
    <row r="52" spans="1:24" ht="25.5" outlineLevel="1">
      <c r="A52" s="14" t="s">
        <v>53</v>
      </c>
      <c r="B52" s="5"/>
      <c r="C52" s="5"/>
      <c r="D52" s="5"/>
      <c r="E52" s="5"/>
      <c r="F52" s="31">
        <v>20275012.57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13568984.82</v>
      </c>
      <c r="U52" s="30">
        <f t="shared" si="7"/>
        <v>66.92</v>
      </c>
      <c r="V52" s="6">
        <v>0</v>
      </c>
      <c r="W52" s="7">
        <v>0</v>
      </c>
      <c r="X52" s="6">
        <v>0</v>
      </c>
    </row>
    <row r="53" spans="1:24" ht="25.5">
      <c r="A53" s="29" t="s">
        <v>73</v>
      </c>
      <c r="B53" s="5"/>
      <c r="C53" s="5"/>
      <c r="D53" s="5"/>
      <c r="E53" s="5"/>
      <c r="F53" s="32">
        <f>SUM(F54:F57)</f>
        <v>179024964.58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f>SUM(T54:T57)</f>
        <v>144054244.09000003</v>
      </c>
      <c r="U53" s="47">
        <f t="shared" si="7"/>
        <v>80.47</v>
      </c>
      <c r="V53" s="6">
        <v>0</v>
      </c>
      <c r="W53" s="7">
        <v>0</v>
      </c>
      <c r="X53" s="6">
        <v>0</v>
      </c>
    </row>
    <row r="54" spans="1:24" ht="15" outlineLevel="1">
      <c r="A54" s="11" t="s">
        <v>54</v>
      </c>
      <c r="B54" s="5"/>
      <c r="C54" s="5"/>
      <c r="D54" s="5"/>
      <c r="E54" s="5"/>
      <c r="F54" s="31">
        <v>19659150.26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13541977.97</v>
      </c>
      <c r="U54" s="30">
        <f t="shared" si="7"/>
        <v>68.88</v>
      </c>
      <c r="V54" s="6">
        <v>0</v>
      </c>
      <c r="W54" s="7">
        <v>0</v>
      </c>
      <c r="X54" s="6">
        <v>0</v>
      </c>
    </row>
    <row r="55" spans="1:24" ht="15" outlineLevel="1">
      <c r="A55" s="11" t="s">
        <v>55</v>
      </c>
      <c r="B55" s="5"/>
      <c r="C55" s="5"/>
      <c r="D55" s="5"/>
      <c r="E55" s="5"/>
      <c r="F55" s="31">
        <v>22168907.15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15375756.55</v>
      </c>
      <c r="U55" s="30">
        <f t="shared" si="7"/>
        <v>69.36</v>
      </c>
      <c r="V55" s="6">
        <v>0</v>
      </c>
      <c r="W55" s="7">
        <v>0</v>
      </c>
      <c r="X55" s="6">
        <v>0</v>
      </c>
    </row>
    <row r="56" spans="1:24" ht="15" outlineLevel="1">
      <c r="A56" s="11" t="s">
        <v>56</v>
      </c>
      <c r="B56" s="5"/>
      <c r="C56" s="5"/>
      <c r="D56" s="5"/>
      <c r="E56" s="5"/>
      <c r="F56" s="31">
        <v>93843083.21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77491925.62</v>
      </c>
      <c r="U56" s="30">
        <f t="shared" si="7"/>
        <v>82.58</v>
      </c>
      <c r="V56" s="6">
        <v>0</v>
      </c>
      <c r="W56" s="7">
        <v>0</v>
      </c>
      <c r="X56" s="6">
        <v>0</v>
      </c>
    </row>
    <row r="57" spans="1:24" ht="25.5" outlineLevel="1">
      <c r="A57" s="11" t="s">
        <v>57</v>
      </c>
      <c r="B57" s="5"/>
      <c r="C57" s="5"/>
      <c r="D57" s="5"/>
      <c r="E57" s="5"/>
      <c r="F57" s="31">
        <v>43353823.96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37644583.95</v>
      </c>
      <c r="U57" s="30">
        <f t="shared" si="7"/>
        <v>86.83</v>
      </c>
      <c r="V57" s="6">
        <v>0</v>
      </c>
      <c r="W57" s="7">
        <v>0</v>
      </c>
      <c r="X57" s="6">
        <v>0</v>
      </c>
    </row>
    <row r="58" spans="1:24" ht="15">
      <c r="A58" s="4" t="s">
        <v>5</v>
      </c>
      <c r="B58" s="5"/>
      <c r="C58" s="5"/>
      <c r="D58" s="5"/>
      <c r="E58" s="5"/>
      <c r="F58" s="32">
        <f>F59</f>
        <v>4752394</v>
      </c>
      <c r="G58" s="32">
        <f aca="true" t="shared" si="9" ref="G58:T58">G59</f>
        <v>0</v>
      </c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t="shared" si="9"/>
        <v>0</v>
      </c>
      <c r="O58" s="32">
        <f t="shared" si="9"/>
        <v>0</v>
      </c>
      <c r="P58" s="32">
        <f t="shared" si="9"/>
        <v>0</v>
      </c>
      <c r="Q58" s="32">
        <f t="shared" si="9"/>
        <v>0</v>
      </c>
      <c r="R58" s="32">
        <f t="shared" si="9"/>
        <v>0</v>
      </c>
      <c r="S58" s="32">
        <f t="shared" si="9"/>
        <v>0</v>
      </c>
      <c r="T58" s="32">
        <f t="shared" si="9"/>
        <v>3927225.31</v>
      </c>
      <c r="U58" s="47">
        <f t="shared" si="7"/>
        <v>82.64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58</v>
      </c>
      <c r="B59" s="5"/>
      <c r="C59" s="5"/>
      <c r="D59" s="5"/>
      <c r="E59" s="5"/>
      <c r="F59" s="31">
        <v>4752394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3927225.31</v>
      </c>
      <c r="U59" s="30">
        <f t="shared" si="7"/>
        <v>82.64</v>
      </c>
      <c r="V59" s="6">
        <v>0</v>
      </c>
      <c r="W59" s="7">
        <v>0</v>
      </c>
      <c r="X59" s="6">
        <v>0</v>
      </c>
    </row>
    <row r="60" spans="1:24" ht="15">
      <c r="A60" s="4" t="s">
        <v>6</v>
      </c>
      <c r="B60" s="5"/>
      <c r="C60" s="5"/>
      <c r="D60" s="5"/>
      <c r="E60" s="5"/>
      <c r="F60" s="32">
        <f>SUM(F61:F65)</f>
        <v>1415422385.86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f>SUM(T61:T65)</f>
        <v>1240137206.1799998</v>
      </c>
      <c r="U60" s="47">
        <f t="shared" si="7"/>
        <v>87.62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59</v>
      </c>
      <c r="B61" s="5"/>
      <c r="C61" s="5"/>
      <c r="D61" s="5"/>
      <c r="E61" s="5"/>
      <c r="F61" s="31">
        <v>638508231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552585379</v>
      </c>
      <c r="U61" s="30">
        <f t="shared" si="7"/>
        <v>86.54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60</v>
      </c>
      <c r="B62" s="5"/>
      <c r="C62" s="5"/>
      <c r="D62" s="5"/>
      <c r="E62" s="5"/>
      <c r="F62" s="31">
        <v>491506529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439171198.1</v>
      </c>
      <c r="U62" s="30">
        <f t="shared" si="7"/>
        <v>89.35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89</v>
      </c>
      <c r="B63" s="5"/>
      <c r="C63" s="5"/>
      <c r="D63" s="5"/>
      <c r="E63" s="5"/>
      <c r="F63" s="31">
        <v>187771123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167938439.97</v>
      </c>
      <c r="U63" s="30">
        <f t="shared" si="7"/>
        <v>89.44</v>
      </c>
      <c r="V63" s="6"/>
      <c r="W63" s="7"/>
      <c r="X63" s="6"/>
    </row>
    <row r="64" spans="1:24" ht="15" outlineLevel="1">
      <c r="A64" s="11" t="s">
        <v>83</v>
      </c>
      <c r="B64" s="5"/>
      <c r="C64" s="5"/>
      <c r="D64" s="5"/>
      <c r="E64" s="5"/>
      <c r="F64" s="31">
        <v>31255796.86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29833552.99</v>
      </c>
      <c r="U64" s="30">
        <f t="shared" si="7"/>
        <v>95.45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61</v>
      </c>
      <c r="B65" s="5"/>
      <c r="C65" s="5"/>
      <c r="D65" s="5"/>
      <c r="E65" s="5"/>
      <c r="F65" s="31">
        <v>66380706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50608636.12</v>
      </c>
      <c r="U65" s="30">
        <f t="shared" si="7"/>
        <v>76.24</v>
      </c>
      <c r="V65" s="6">
        <v>0</v>
      </c>
      <c r="W65" s="7">
        <v>0</v>
      </c>
      <c r="X65" s="6">
        <v>0</v>
      </c>
    </row>
    <row r="66" spans="1:24" ht="15">
      <c r="A66" s="4" t="s">
        <v>7</v>
      </c>
      <c r="B66" s="5"/>
      <c r="C66" s="5"/>
      <c r="D66" s="5"/>
      <c r="E66" s="5"/>
      <c r="F66" s="32">
        <f>F67+F68</f>
        <v>197568220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T67+T68</f>
        <v>180166716.01999998</v>
      </c>
      <c r="U66" s="47">
        <f t="shared" si="7"/>
        <v>91.19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62</v>
      </c>
      <c r="B67" s="5"/>
      <c r="C67" s="5"/>
      <c r="D67" s="5"/>
      <c r="E67" s="5"/>
      <c r="F67" s="31">
        <v>141680848.25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131479490.61</v>
      </c>
      <c r="U67" s="30">
        <f t="shared" si="7"/>
        <v>92.8</v>
      </c>
      <c r="V67" s="6">
        <v>0</v>
      </c>
      <c r="W67" s="7">
        <v>0</v>
      </c>
      <c r="X67" s="6">
        <v>0</v>
      </c>
    </row>
    <row r="68" spans="1:24" ht="25.5" outlineLevel="1">
      <c r="A68" s="11" t="s">
        <v>77</v>
      </c>
      <c r="B68" s="5"/>
      <c r="C68" s="5"/>
      <c r="D68" s="5"/>
      <c r="E68" s="5"/>
      <c r="F68" s="31">
        <v>55887371.75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48687225.41</v>
      </c>
      <c r="U68" s="30">
        <f t="shared" si="7"/>
        <v>87.12</v>
      </c>
      <c r="V68" s="6"/>
      <c r="W68" s="7"/>
      <c r="X68" s="6"/>
    </row>
    <row r="69" spans="1:24" ht="15">
      <c r="A69" s="4" t="s">
        <v>8</v>
      </c>
      <c r="B69" s="5"/>
      <c r="C69" s="5"/>
      <c r="D69" s="5"/>
      <c r="E69" s="5"/>
      <c r="F69" s="32">
        <f>SUM(F70:F74)</f>
        <v>143526377.46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f>SUM(T70:T74)</f>
        <v>114436276.75999999</v>
      </c>
      <c r="U69" s="47">
        <f t="shared" si="7"/>
        <v>79.73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63</v>
      </c>
      <c r="B70" s="5"/>
      <c r="C70" s="5"/>
      <c r="D70" s="5"/>
      <c r="E70" s="5"/>
      <c r="F70" s="31">
        <v>4075400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3525683.01</v>
      </c>
      <c r="U70" s="30">
        <f t="shared" si="7"/>
        <v>86.51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64</v>
      </c>
      <c r="B71" s="5"/>
      <c r="C71" s="5"/>
      <c r="D71" s="5"/>
      <c r="E71" s="5"/>
      <c r="F71" s="31">
        <v>55538150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50783471.89</v>
      </c>
      <c r="U71" s="30">
        <f t="shared" si="7"/>
        <v>91.44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65</v>
      </c>
      <c r="B72" s="5"/>
      <c r="C72" s="5"/>
      <c r="D72" s="5"/>
      <c r="E72" s="5"/>
      <c r="F72" s="31">
        <v>15292883.46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12550483.46</v>
      </c>
      <c r="U72" s="30">
        <f t="shared" si="7"/>
        <v>82.07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66</v>
      </c>
      <c r="B73" s="5"/>
      <c r="C73" s="5"/>
      <c r="D73" s="5"/>
      <c r="E73" s="5"/>
      <c r="F73" s="31">
        <v>31544650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16318902.21</v>
      </c>
      <c r="U73" s="30">
        <f t="shared" si="7"/>
        <v>51.73</v>
      </c>
      <c r="V73" s="6">
        <v>0</v>
      </c>
      <c r="W73" s="7">
        <v>0</v>
      </c>
      <c r="X73" s="6">
        <v>0</v>
      </c>
    </row>
    <row r="74" spans="1:24" ht="25.5" outlineLevel="1">
      <c r="A74" s="11" t="s">
        <v>67</v>
      </c>
      <c r="B74" s="5"/>
      <c r="C74" s="5"/>
      <c r="D74" s="5"/>
      <c r="E74" s="5"/>
      <c r="F74" s="31">
        <v>37075294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31257736.19</v>
      </c>
      <c r="U74" s="30">
        <f t="shared" si="7"/>
        <v>84.31</v>
      </c>
      <c r="V74" s="6">
        <v>0</v>
      </c>
      <c r="W74" s="7">
        <v>0</v>
      </c>
      <c r="X74" s="6">
        <v>0</v>
      </c>
    </row>
    <row r="75" spans="1:24" ht="15">
      <c r="A75" s="4" t="s">
        <v>9</v>
      </c>
      <c r="B75" s="5"/>
      <c r="C75" s="5"/>
      <c r="D75" s="5"/>
      <c r="E75" s="5"/>
      <c r="F75" s="32">
        <f>SUM(F76:F78)</f>
        <v>244402398.82</v>
      </c>
      <c r="G75" s="32">
        <f aca="true" t="shared" si="10" ref="G75:T75">SUM(G76:G78)</f>
        <v>0</v>
      </c>
      <c r="H75" s="32">
        <f t="shared" si="10"/>
        <v>0</v>
      </c>
      <c r="I75" s="32">
        <f t="shared" si="10"/>
        <v>0</v>
      </c>
      <c r="J75" s="32">
        <f t="shared" si="10"/>
        <v>0</v>
      </c>
      <c r="K75" s="32">
        <f t="shared" si="10"/>
        <v>0</v>
      </c>
      <c r="L75" s="32">
        <f t="shared" si="10"/>
        <v>0</v>
      </c>
      <c r="M75" s="32">
        <f t="shared" si="10"/>
        <v>0</v>
      </c>
      <c r="N75" s="32">
        <f t="shared" si="10"/>
        <v>0</v>
      </c>
      <c r="O75" s="32">
        <f t="shared" si="10"/>
        <v>0</v>
      </c>
      <c r="P75" s="32">
        <f t="shared" si="10"/>
        <v>0</v>
      </c>
      <c r="Q75" s="32">
        <f t="shared" si="10"/>
        <v>0</v>
      </c>
      <c r="R75" s="32">
        <f t="shared" si="10"/>
        <v>0</v>
      </c>
      <c r="S75" s="32">
        <f t="shared" si="10"/>
        <v>0</v>
      </c>
      <c r="T75" s="32">
        <f t="shared" si="10"/>
        <v>203196148.73000002</v>
      </c>
      <c r="U75" s="47">
        <f t="shared" si="7"/>
        <v>83.14</v>
      </c>
      <c r="V75" s="6">
        <v>0</v>
      </c>
      <c r="W75" s="7">
        <v>0</v>
      </c>
      <c r="X75" s="6">
        <v>0</v>
      </c>
    </row>
    <row r="76" spans="1:24" ht="15" outlineLevel="1">
      <c r="A76" s="11" t="s">
        <v>68</v>
      </c>
      <c r="B76" s="5"/>
      <c r="C76" s="5"/>
      <c r="D76" s="5"/>
      <c r="E76" s="5"/>
      <c r="F76" s="31">
        <v>184561197.82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150430723.24</v>
      </c>
      <c r="U76" s="30">
        <f t="shared" si="7"/>
        <v>81.51</v>
      </c>
      <c r="V76" s="6">
        <v>0</v>
      </c>
      <c r="W76" s="7">
        <v>0</v>
      </c>
      <c r="X76" s="6">
        <v>0</v>
      </c>
    </row>
    <row r="77" spans="1:24" ht="15" outlineLevel="1">
      <c r="A77" s="11" t="s">
        <v>69</v>
      </c>
      <c r="B77" s="5"/>
      <c r="C77" s="5"/>
      <c r="D77" s="5"/>
      <c r="E77" s="5"/>
      <c r="F77" s="31">
        <v>53282801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47139283.84</v>
      </c>
      <c r="U77" s="30">
        <f t="shared" si="7"/>
        <v>88.47</v>
      </c>
      <c r="V77" s="6">
        <v>0</v>
      </c>
      <c r="W77" s="7">
        <v>0</v>
      </c>
      <c r="X77" s="6">
        <v>0</v>
      </c>
    </row>
    <row r="78" spans="1:24" ht="25.5" outlineLevel="1">
      <c r="A78" s="11" t="s">
        <v>70</v>
      </c>
      <c r="B78" s="5"/>
      <c r="C78" s="5"/>
      <c r="D78" s="5"/>
      <c r="E78" s="5"/>
      <c r="F78" s="31">
        <v>6558400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5626141.65</v>
      </c>
      <c r="U78" s="30">
        <f t="shared" si="7"/>
        <v>85.79</v>
      </c>
      <c r="V78" s="6">
        <v>0</v>
      </c>
      <c r="W78" s="7">
        <v>0</v>
      </c>
      <c r="X78" s="6">
        <v>0</v>
      </c>
    </row>
    <row r="79" spans="1:24" ht="30" customHeight="1">
      <c r="A79" s="12" t="s">
        <v>72</v>
      </c>
      <c r="B79" s="5"/>
      <c r="C79" s="5"/>
      <c r="D79" s="5"/>
      <c r="E79" s="5"/>
      <c r="F79" s="32">
        <f>F80</f>
        <v>3200000</v>
      </c>
      <c r="G79" s="32">
        <f aca="true" t="shared" si="11" ref="G79:T79">G80</f>
        <v>0</v>
      </c>
      <c r="H79" s="32">
        <f t="shared" si="11"/>
        <v>0</v>
      </c>
      <c r="I79" s="32">
        <f t="shared" si="11"/>
        <v>0</v>
      </c>
      <c r="J79" s="32">
        <f t="shared" si="11"/>
        <v>0</v>
      </c>
      <c r="K79" s="32">
        <f t="shared" si="11"/>
        <v>0</v>
      </c>
      <c r="L79" s="32">
        <f t="shared" si="11"/>
        <v>0</v>
      </c>
      <c r="M79" s="32">
        <f t="shared" si="11"/>
        <v>0</v>
      </c>
      <c r="N79" s="32">
        <f t="shared" si="11"/>
        <v>0</v>
      </c>
      <c r="O79" s="32">
        <f t="shared" si="11"/>
        <v>0</v>
      </c>
      <c r="P79" s="32">
        <f t="shared" si="11"/>
        <v>0</v>
      </c>
      <c r="Q79" s="32">
        <f t="shared" si="11"/>
        <v>0</v>
      </c>
      <c r="R79" s="32">
        <f t="shared" si="11"/>
        <v>0</v>
      </c>
      <c r="S79" s="32">
        <f t="shared" si="11"/>
        <v>0</v>
      </c>
      <c r="T79" s="32">
        <f t="shared" si="11"/>
        <v>0</v>
      </c>
      <c r="U79" s="47">
        <f t="shared" si="7"/>
        <v>0</v>
      </c>
      <c r="V79" s="6">
        <v>0</v>
      </c>
      <c r="W79" s="7">
        <v>0</v>
      </c>
      <c r="X79" s="6">
        <v>0</v>
      </c>
    </row>
    <row r="80" spans="1:24" ht="34.5" customHeight="1" outlineLevel="1">
      <c r="A80" s="11" t="s">
        <v>71</v>
      </c>
      <c r="B80" s="5"/>
      <c r="C80" s="5"/>
      <c r="D80" s="5"/>
      <c r="E80" s="5"/>
      <c r="F80" s="31">
        <v>3200000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0">
        <f t="shared" si="7"/>
        <v>0</v>
      </c>
      <c r="V80" s="6">
        <v>0</v>
      </c>
      <c r="W80" s="7">
        <v>0</v>
      </c>
      <c r="X80" s="6">
        <v>0</v>
      </c>
    </row>
    <row r="81" spans="1:24" ht="39.75" customHeight="1" outlineLevel="1">
      <c r="A81" s="28" t="s">
        <v>80</v>
      </c>
      <c r="B81" s="5"/>
      <c r="C81" s="5"/>
      <c r="D81" s="5"/>
      <c r="E81" s="5"/>
      <c r="F81" s="32">
        <f aca="true" t="shared" si="12" ref="F81:T81">F8-F34</f>
        <v>-69358084.03000069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 t="shared" si="12"/>
        <v>0</v>
      </c>
      <c r="O81" s="32">
        <f t="shared" si="12"/>
        <v>0</v>
      </c>
      <c r="P81" s="32">
        <f t="shared" si="12"/>
        <v>0</v>
      </c>
      <c r="Q81" s="32">
        <f t="shared" si="12"/>
        <v>0</v>
      </c>
      <c r="R81" s="32">
        <f t="shared" si="12"/>
        <v>0</v>
      </c>
      <c r="S81" s="32">
        <f t="shared" si="12"/>
        <v>0</v>
      </c>
      <c r="T81" s="32">
        <f t="shared" si="12"/>
        <v>6522898.940000534</v>
      </c>
      <c r="U81" s="20" t="s">
        <v>87</v>
      </c>
      <c r="V81" s="24"/>
      <c r="W81" s="25"/>
      <c r="X81" s="24"/>
    </row>
    <row r="82" spans="1:24" ht="45" customHeight="1">
      <c r="A82" s="23" t="s">
        <v>33</v>
      </c>
      <c r="B82" s="21"/>
      <c r="C82" s="21"/>
      <c r="D82" s="21"/>
      <c r="E82" s="21"/>
      <c r="F82" s="33">
        <f>SUM(F83,F86,F91,F89,F88)</f>
        <v>69358084.02999973</v>
      </c>
      <c r="G82" s="33">
        <f aca="true" t="shared" si="13" ref="G82:T82">SUM(G83,G91,G89,G88)</f>
        <v>0</v>
      </c>
      <c r="H82" s="33">
        <f t="shared" si="13"/>
        <v>0</v>
      </c>
      <c r="I82" s="33">
        <f t="shared" si="13"/>
        <v>0</v>
      </c>
      <c r="J82" s="33">
        <f t="shared" si="13"/>
        <v>0</v>
      </c>
      <c r="K82" s="33">
        <f t="shared" si="13"/>
        <v>0</v>
      </c>
      <c r="L82" s="33">
        <f t="shared" si="13"/>
        <v>0</v>
      </c>
      <c r="M82" s="33">
        <f t="shared" si="13"/>
        <v>0</v>
      </c>
      <c r="N82" s="33">
        <f t="shared" si="13"/>
        <v>0</v>
      </c>
      <c r="O82" s="33">
        <f t="shared" si="13"/>
        <v>0</v>
      </c>
      <c r="P82" s="33">
        <f t="shared" si="13"/>
        <v>0</v>
      </c>
      <c r="Q82" s="33">
        <f t="shared" si="13"/>
        <v>0</v>
      </c>
      <c r="R82" s="33">
        <f t="shared" si="13"/>
        <v>0</v>
      </c>
      <c r="S82" s="33">
        <f t="shared" si="13"/>
        <v>0</v>
      </c>
      <c r="T82" s="33">
        <f t="shared" si="13"/>
        <v>-6522898.9400000125</v>
      </c>
      <c r="U82" s="20" t="s">
        <v>87</v>
      </c>
      <c r="V82" s="1"/>
      <c r="W82" s="1"/>
      <c r="X82" s="1"/>
    </row>
    <row r="83" spans="1:24" ht="26.25">
      <c r="A83" s="22" t="s">
        <v>34</v>
      </c>
      <c r="B83" s="22"/>
      <c r="C83" s="22"/>
      <c r="D83" s="22"/>
      <c r="E83" s="22"/>
      <c r="F83" s="34">
        <f>SUM(F84-F85)</f>
        <v>0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>
        <f>SUM(T84,T85)</f>
        <v>0</v>
      </c>
      <c r="U83" s="20" t="s">
        <v>87</v>
      </c>
      <c r="V83" s="8"/>
      <c r="W83" s="8"/>
      <c r="X83" s="8"/>
    </row>
    <row r="84" spans="1:21" ht="39">
      <c r="A84" s="26" t="s">
        <v>35</v>
      </c>
      <c r="B84" s="27"/>
      <c r="C84" s="27"/>
      <c r="D84" s="27"/>
      <c r="E84" s="27"/>
      <c r="F84" s="35">
        <v>29050000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5">
        <v>0</v>
      </c>
      <c r="U84" s="20" t="s">
        <v>87</v>
      </c>
    </row>
    <row r="85" spans="1:21" ht="39">
      <c r="A85" s="26" t="s">
        <v>36</v>
      </c>
      <c r="B85" s="27"/>
      <c r="C85" s="27"/>
      <c r="D85" s="27"/>
      <c r="E85" s="27"/>
      <c r="F85" s="35">
        <v>29050000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 t="s">
        <v>87</v>
      </c>
    </row>
    <row r="86" spans="1:21" ht="33.75" customHeight="1">
      <c r="A86" s="26" t="s">
        <v>86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 t="s">
        <v>87</v>
      </c>
    </row>
    <row r="87" spans="1:21" ht="41.25" customHeight="1">
      <c r="A87" s="26" t="s">
        <v>85</v>
      </c>
      <c r="B87" s="27"/>
      <c r="C87" s="27"/>
      <c r="D87" s="27"/>
      <c r="E87" s="27"/>
      <c r="F87" s="35">
        <v>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87</v>
      </c>
    </row>
    <row r="88" spans="1:21" ht="45.75" customHeight="1">
      <c r="A88" s="26" t="s">
        <v>82</v>
      </c>
      <c r="B88" s="27"/>
      <c r="C88" s="27"/>
      <c r="D88" s="27"/>
      <c r="E88" s="27"/>
      <c r="F88" s="35"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 t="s">
        <v>87</v>
      </c>
    </row>
    <row r="89" spans="1:21" ht="26.25">
      <c r="A89" s="26" t="s">
        <v>78</v>
      </c>
      <c r="B89" s="27"/>
      <c r="C89" s="27"/>
      <c r="D89" s="27"/>
      <c r="E89" s="27"/>
      <c r="F89" s="35">
        <f>F90</f>
        <v>0</v>
      </c>
      <c r="G89" s="35">
        <f aca="true" t="shared" si="14" ref="G89:S89">G90</f>
        <v>0</v>
      </c>
      <c r="H89" s="35">
        <f t="shared" si="14"/>
        <v>0</v>
      </c>
      <c r="I89" s="35">
        <f t="shared" si="14"/>
        <v>0</v>
      </c>
      <c r="J89" s="35">
        <f t="shared" si="14"/>
        <v>0</v>
      </c>
      <c r="K89" s="35">
        <f t="shared" si="14"/>
        <v>0</v>
      </c>
      <c r="L89" s="35">
        <f t="shared" si="14"/>
        <v>0</v>
      </c>
      <c r="M89" s="35">
        <f t="shared" si="14"/>
        <v>0</v>
      </c>
      <c r="N89" s="35">
        <f t="shared" si="14"/>
        <v>0</v>
      </c>
      <c r="O89" s="35">
        <f t="shared" si="14"/>
        <v>0</v>
      </c>
      <c r="P89" s="35">
        <f t="shared" si="14"/>
        <v>0</v>
      </c>
      <c r="Q89" s="35">
        <f t="shared" si="14"/>
        <v>0</v>
      </c>
      <c r="R89" s="35">
        <f t="shared" si="14"/>
        <v>0</v>
      </c>
      <c r="S89" s="35">
        <f t="shared" si="14"/>
        <v>0</v>
      </c>
      <c r="T89" s="35">
        <f>SUM(T90)</f>
        <v>80331865.79</v>
      </c>
      <c r="U89" s="20" t="s">
        <v>87</v>
      </c>
    </row>
    <row r="90" spans="1:21" ht="90">
      <c r="A90" s="26" t="s">
        <v>79</v>
      </c>
      <c r="B90" s="27"/>
      <c r="C90" s="27"/>
      <c r="D90" s="27"/>
      <c r="E90" s="27"/>
      <c r="F90" s="35"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80331865.79</v>
      </c>
      <c r="U90" s="20" t="s">
        <v>87</v>
      </c>
    </row>
    <row r="91" spans="1:21" ht="26.25">
      <c r="A91" s="26" t="s">
        <v>37</v>
      </c>
      <c r="B91" s="27"/>
      <c r="C91" s="27"/>
      <c r="D91" s="27"/>
      <c r="E91" s="27"/>
      <c r="F91" s="35">
        <f>SUM(F93,F95)</f>
        <v>69358084.02999973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f>SUM(T93,T95)</f>
        <v>-86854764.73000002</v>
      </c>
      <c r="U91" s="20" t="s">
        <v>87</v>
      </c>
    </row>
    <row r="92" spans="1:21" ht="15">
      <c r="A92" s="27" t="s">
        <v>38</v>
      </c>
      <c r="B92" s="27"/>
      <c r="C92" s="27"/>
      <c r="D92" s="27"/>
      <c r="E92" s="27"/>
      <c r="F92" s="35">
        <f>F93</f>
        <v>-2591890182.67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T93</f>
        <v>-3668925522.96</v>
      </c>
      <c r="U92" s="20" t="s">
        <v>87</v>
      </c>
    </row>
    <row r="93" spans="1:21" ht="26.25">
      <c r="A93" s="26" t="s">
        <v>39</v>
      </c>
      <c r="B93" s="27"/>
      <c r="C93" s="27"/>
      <c r="D93" s="27"/>
      <c r="E93" s="27"/>
      <c r="F93" s="35">
        <v>-2591890182.67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-3668925522.96</v>
      </c>
      <c r="U93" s="20" t="s">
        <v>87</v>
      </c>
    </row>
    <row r="94" spans="1:21" ht="15">
      <c r="A94" s="26" t="s">
        <v>40</v>
      </c>
      <c r="B94" s="27"/>
      <c r="C94" s="27"/>
      <c r="D94" s="27"/>
      <c r="E94" s="27"/>
      <c r="F94" s="35">
        <f>F95</f>
        <v>2661248266.7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f>T95</f>
        <v>3582070758.23</v>
      </c>
      <c r="U94" s="20" t="s">
        <v>87</v>
      </c>
    </row>
    <row r="95" spans="1:21" ht="26.25">
      <c r="A95" s="26" t="s">
        <v>41</v>
      </c>
      <c r="B95" s="27"/>
      <c r="C95" s="27"/>
      <c r="D95" s="27"/>
      <c r="E95" s="27"/>
      <c r="F95" s="35">
        <v>2661248266.7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3582070758.23</v>
      </c>
      <c r="U95" s="20" t="s">
        <v>87</v>
      </c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2019-12-09T08:39:29Z</dcterms:modified>
  <cp:category/>
  <cp:version/>
  <cp:contentType/>
  <cp:contentStatus/>
</cp:coreProperties>
</file>