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19 год\01.10.2019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E65" i="1"/>
  <c r="C81" i="1" l="1"/>
  <c r="D40" i="1" l="1"/>
  <c r="E80" i="1" l="1"/>
  <c r="D78" i="1"/>
  <c r="C78" i="1"/>
  <c r="D19" i="1"/>
  <c r="E64" i="1" l="1"/>
  <c r="E41" i="1"/>
  <c r="E53" i="1"/>
  <c r="D27" i="1" l="1"/>
  <c r="C27" i="1"/>
  <c r="D25" i="1"/>
  <c r="C25" i="1"/>
  <c r="D37" i="1" l="1"/>
  <c r="C19" i="1"/>
  <c r="E35" i="1"/>
  <c r="E17" i="1"/>
  <c r="D10" i="1"/>
  <c r="C10" i="1"/>
  <c r="D102" i="1"/>
  <c r="C102" i="1"/>
  <c r="D69" i="1"/>
  <c r="C69" i="1"/>
  <c r="E73" i="1"/>
  <c r="E70" i="1"/>
  <c r="E71" i="1"/>
  <c r="E72" i="1"/>
  <c r="E77" i="1"/>
  <c r="E82" i="1"/>
  <c r="D81" i="1"/>
  <c r="E84" i="1"/>
  <c r="E85" i="1"/>
  <c r="C86" i="1"/>
  <c r="E87" i="1"/>
  <c r="E88" i="1"/>
  <c r="D86" i="1"/>
  <c r="E90" i="1"/>
  <c r="C91" i="1"/>
  <c r="D91" i="1"/>
  <c r="E94" i="1"/>
  <c r="E95" i="1"/>
  <c r="C93" i="1"/>
  <c r="E96" i="1"/>
  <c r="E97" i="1"/>
  <c r="E98" i="1"/>
  <c r="C99" i="1"/>
  <c r="D99" i="1"/>
  <c r="E101" i="1"/>
  <c r="E103" i="1"/>
  <c r="E104" i="1"/>
  <c r="E106" i="1"/>
  <c r="E107" i="1"/>
  <c r="D108" i="1"/>
  <c r="E110" i="1"/>
  <c r="C108" i="1"/>
  <c r="E111" i="1"/>
  <c r="C112" i="1"/>
  <c r="D112" i="1"/>
  <c r="E86" i="1" l="1"/>
  <c r="E99" i="1"/>
  <c r="E102" i="1"/>
  <c r="E91" i="1"/>
  <c r="E81" i="1"/>
  <c r="E108" i="1"/>
  <c r="E78" i="1"/>
  <c r="C114" i="1"/>
  <c r="E69" i="1"/>
  <c r="D93" i="1"/>
  <c r="E93" i="1" s="1"/>
  <c r="E109" i="1"/>
  <c r="E105" i="1"/>
  <c r="E89" i="1"/>
  <c r="E83" i="1"/>
  <c r="E74" i="1"/>
  <c r="E100" i="1"/>
  <c r="E92" i="1"/>
  <c r="E79" i="1"/>
  <c r="D15" i="1"/>
  <c r="D114" i="1" l="1"/>
  <c r="E114" i="1" s="1"/>
  <c r="D33" i="1" l="1"/>
  <c r="C33" i="1"/>
  <c r="D13" i="1" l="1"/>
  <c r="C13" i="1"/>
  <c r="C15" i="1"/>
  <c r="D22" i="1"/>
  <c r="C22" i="1"/>
  <c r="C37" i="1"/>
  <c r="C40" i="1"/>
  <c r="D55" i="1"/>
  <c r="D9" i="1" s="1"/>
  <c r="C55" i="1"/>
  <c r="D58" i="1"/>
  <c r="C58" i="1"/>
  <c r="E47" i="1"/>
  <c r="E62" i="1"/>
  <c r="E61" i="1"/>
  <c r="E60" i="1"/>
  <c r="E54" i="1"/>
  <c r="E52" i="1"/>
  <c r="E51" i="1"/>
  <c r="E49" i="1"/>
  <c r="E46" i="1"/>
  <c r="E45" i="1"/>
  <c r="E43" i="1"/>
  <c r="E39" i="1"/>
  <c r="E38" i="1"/>
  <c r="E36" i="1"/>
  <c r="E34" i="1"/>
  <c r="E33" i="1"/>
  <c r="E32" i="1"/>
  <c r="E31" i="1"/>
  <c r="E30" i="1"/>
  <c r="E29" i="1"/>
  <c r="E24" i="1"/>
  <c r="E23" i="1"/>
  <c r="E21" i="1"/>
  <c r="E20" i="1"/>
  <c r="E18" i="1"/>
  <c r="E16" i="1"/>
  <c r="E14" i="1"/>
  <c r="E12" i="1"/>
  <c r="E11" i="1"/>
  <c r="C9" i="1" l="1"/>
  <c r="C67" i="1" s="1"/>
  <c r="D67" i="1"/>
  <c r="E37" i="1"/>
  <c r="E19" i="1"/>
  <c r="E10" i="1"/>
  <c r="E13" i="1"/>
  <c r="E15" i="1"/>
  <c r="E22" i="1"/>
  <c r="E27" i="1"/>
  <c r="E40" i="1"/>
  <c r="E58" i="1"/>
  <c r="E59" i="1"/>
  <c r="E67" i="1" l="1"/>
  <c r="D115" i="1"/>
  <c r="E9" i="1"/>
  <c r="C115" i="1"/>
</calcChain>
</file>

<file path=xl/sharedStrings.xml><?xml version="1.0" encoding="utf-8"?>
<sst xmlns="http://schemas.openxmlformats.org/spreadsheetml/2006/main" count="151" uniqueCount="150">
  <si>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</si>
  <si>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</si>
  <si>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</si>
  <si>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</si>
  <si>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</si>
  <si>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</si>
  <si>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</si>
  <si>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</si>
  <si>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</si>
  <si>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</si>
  <si>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</si>
  <si>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</si>
  <si>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</si>
  <si>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</si>
  <si>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</si>
  <si>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</si>
  <si>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</si>
  <si>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</si>
  <si>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</si>
  <si>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</si>
  <si>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</si>
  <si>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</si>
  <si>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</si>
  <si>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</si>
  <si>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</si>
  <si>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</si>
  <si>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</si>
  <si>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</si>
  <si>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</si>
  <si>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</si>
  <si>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</si>
  <si>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</si>
  <si>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</si>
  <si>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</si>
  <si>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</si>
  <si>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</si>
  <si>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</si>
  <si>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</si>
  <si>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</si>
  <si>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</si>
  <si>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</si>
  <si>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</si>
  <si>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</si>
  <si>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</si>
  <si>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</si>
  <si>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</si>
  <si>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</si>
  <si>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</si>
  <si>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</si>
  <si>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</si>
  <si>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</si>
  <si>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</si>
  <si>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</si>
  <si>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</si>
  <si>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</si>
  <si>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</si>
  <si>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</si>
  <si>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</si>
  <si>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</si>
  <si>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</si>
  <si>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</si>
  <si>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</si>
  <si>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</si>
  <si>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</si>
  <si>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</si>
  <si>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</si>
  <si>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</si>
  <si>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</si>
  <si>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</si>
  <si>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</si>
  <si>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</si>
  <si>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</si>
  <si>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</si>
  <si>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</si>
  <si>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</si>
  <si>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</si>
  <si>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</si>
  <si>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</si>
  <si>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</si>
  <si>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</si>
  <si>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</si>
  <si>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</si>
  <si>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</si>
  <si>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</si>
  <si>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</si>
  <si>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</si>
  <si>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</si>
  <si>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</si>
  <si>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</si>
  <si>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</si>
  <si>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</si>
  <si>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</si>
  <si>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</si>
  <si>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</si>
  <si>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</si>
  <si>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</si>
  <si>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</si>
  <si>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</si>
  <si>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</si>
  <si>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</si>
  <si>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</si>
  <si>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</si>
  <si>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</si>
  <si>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</si>
  <si>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</si>
  <si>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</si>
  <si>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</si>
  <si>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</si>
  <si>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</si>
  <si>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</si>
  <si>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</si>
  <si>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</si>
  <si>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</si>
  <si>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</si>
  <si>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</si>
  <si>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</si>
  <si>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</si>
  <si>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</si>
  <si>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</si>
  <si>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</si>
  <si>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</si>
  <si>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</si>
  <si>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</si>
  <si>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</si>
  <si>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</si>
  <si>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</si>
  <si>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</si>
  <si>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</si>
  <si>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</si>
  <si>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</si>
  <si>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</si>
  <si>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</si>
  <si>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</si>
  <si>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</si>
  <si>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</si>
  <si>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</si>
  <si>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</si>
  <si>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</si>
  <si>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</si>
  <si>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</si>
  <si>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</si>
  <si>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</si>
  <si>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</si>
  <si>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</si>
  <si>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Денежные взыскания (штрафы) за нарушение законодательства о применении контрльно-кассовой техники при осуществлении наличных денежных расчетов и (или) расчетов с использованием платежных карт </t>
  </si>
  <si>
    <t>0314</t>
  </si>
  <si>
    <t>Другие вопросы в области национальной безопасности и правоохранительной деятельности</t>
  </si>
  <si>
    <t>по состоянию на 01.10.2019</t>
  </si>
  <si>
    <t>Исполнено   по состоянию на 01.10.2019      (тыс.руб.)</t>
  </si>
  <si>
    <t>Суммы по искам о возмещении вреда, причиненного окружающей среде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</si>
</sst>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view="pageBreakPreview" topLeftCell="A105" zoomScaleNormal="100" zoomScaleSheetLayoutView="100" workbookViewId="0">
      <selection activeCell="D78" sqref="D78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4" t="s">
        <v>137</v>
      </c>
      <c r="E1" s="34"/>
    </row>
    <row r="2" spans="1:6" ht="17.399999999999999" x14ac:dyDescent="0.3">
      <c r="A2" s="35" t="s">
        <v>2</v>
      </c>
      <c r="B2" s="35"/>
      <c r="C2" s="35"/>
      <c r="D2" s="35"/>
      <c r="E2" s="35"/>
    </row>
    <row r="3" spans="1:6" ht="17.399999999999999" x14ac:dyDescent="0.3">
      <c r="A3" s="35" t="s">
        <v>3</v>
      </c>
      <c r="B3" s="35"/>
      <c r="C3" s="35"/>
      <c r="D3" s="35"/>
      <c r="E3" s="35"/>
    </row>
    <row r="4" spans="1:6" ht="17.399999999999999" x14ac:dyDescent="0.3">
      <c r="A4" s="35" t="s">
        <v>147</v>
      </c>
      <c r="B4" s="35"/>
      <c r="C4" s="35"/>
      <c r="D4" s="35"/>
      <c r="E4" s="35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128</v>
      </c>
      <c r="D6" s="5" t="s">
        <v>148</v>
      </c>
      <c r="E6" s="5" t="s">
        <v>129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SUM(C10,C13,C15,C19,C22,C25,C27,C33,C36,C37,C40,C55)</f>
        <v>532564.89</v>
      </c>
      <c r="D9" s="12">
        <f>SUM(D10,D13,D15,D19,D22,D25,D27,D33,D36,D37,D40,D55)</f>
        <v>390511.76999999996</v>
      </c>
      <c r="E9" s="12">
        <f>D9/C9*100</f>
        <v>73.326608143469613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367913.1</v>
      </c>
      <c r="D10" s="12">
        <f>SUM(D11:D12)</f>
        <v>269364.52</v>
      </c>
      <c r="E10" s="12">
        <f>D10/C10*100</f>
        <v>73.21416932422359</v>
      </c>
    </row>
    <row r="11" spans="1:6" x14ac:dyDescent="0.3">
      <c r="A11" s="13">
        <v>10101</v>
      </c>
      <c r="B11" s="13" t="s">
        <v>7</v>
      </c>
      <c r="C11" s="14">
        <v>34846.6</v>
      </c>
      <c r="D11" s="14">
        <v>31309.15</v>
      </c>
      <c r="E11" s="14">
        <f t="shared" ref="E11:E67" si="0">D11/C11*100</f>
        <v>89.848507458403418</v>
      </c>
    </row>
    <row r="12" spans="1:6" x14ac:dyDescent="0.3">
      <c r="A12" s="13">
        <v>10102</v>
      </c>
      <c r="B12" s="13" t="s">
        <v>8</v>
      </c>
      <c r="C12" s="14">
        <v>333066.5</v>
      </c>
      <c r="D12" s="14">
        <v>238055.37</v>
      </c>
      <c r="E12" s="14">
        <f t="shared" si="0"/>
        <v>71.473825797550944</v>
      </c>
    </row>
    <row r="13" spans="1:6" ht="41.4" x14ac:dyDescent="0.3">
      <c r="A13" s="11">
        <v>10300</v>
      </c>
      <c r="B13" s="11" t="s">
        <v>9</v>
      </c>
      <c r="C13" s="12">
        <f>C14</f>
        <v>19543.3</v>
      </c>
      <c r="D13" s="12">
        <f>D14</f>
        <v>16148.93</v>
      </c>
      <c r="E13" s="12">
        <f t="shared" si="0"/>
        <v>82.631541244313908</v>
      </c>
    </row>
    <row r="14" spans="1:6" ht="41.4" x14ac:dyDescent="0.3">
      <c r="A14" s="13">
        <v>10302</v>
      </c>
      <c r="B14" s="13" t="s">
        <v>10</v>
      </c>
      <c r="C14" s="14">
        <v>19543.3</v>
      </c>
      <c r="D14" s="14">
        <v>16148.93</v>
      </c>
      <c r="E14" s="14">
        <f t="shared" si="0"/>
        <v>82.631541244313908</v>
      </c>
    </row>
    <row r="15" spans="1:6" x14ac:dyDescent="0.3">
      <c r="A15" s="11">
        <v>10500</v>
      </c>
      <c r="B15" s="11" t="s">
        <v>11</v>
      </c>
      <c r="C15" s="12">
        <f>C16+C17+C18</f>
        <v>23340.7</v>
      </c>
      <c r="D15" s="12">
        <f>D16+D17+D18</f>
        <v>17632</v>
      </c>
      <c r="E15" s="12">
        <f t="shared" si="0"/>
        <v>75.541864639877971</v>
      </c>
    </row>
    <row r="16" spans="1:6" ht="27.6" x14ac:dyDescent="0.3">
      <c r="A16" s="13">
        <v>10502</v>
      </c>
      <c r="B16" s="13" t="s">
        <v>12</v>
      </c>
      <c r="C16" s="14">
        <v>19116.2</v>
      </c>
      <c r="D16" s="14">
        <v>15209.42</v>
      </c>
      <c r="E16" s="14">
        <f t="shared" si="0"/>
        <v>79.562988460049581</v>
      </c>
    </row>
    <row r="17" spans="1:5" x14ac:dyDescent="0.3">
      <c r="A17" s="13">
        <v>10503</v>
      </c>
      <c r="B17" s="13" t="s">
        <v>13</v>
      </c>
      <c r="C17" s="14">
        <v>90.5</v>
      </c>
      <c r="D17" s="14">
        <v>509.46</v>
      </c>
      <c r="E17" s="14">
        <f t="shared" si="0"/>
        <v>562.93922651933701</v>
      </c>
    </row>
    <row r="18" spans="1:5" ht="27.6" x14ac:dyDescent="0.3">
      <c r="A18" s="13">
        <v>10504</v>
      </c>
      <c r="B18" s="13" t="s">
        <v>14</v>
      </c>
      <c r="C18" s="14">
        <v>4134</v>
      </c>
      <c r="D18" s="14">
        <v>1913.12</v>
      </c>
      <c r="E18" s="14">
        <f t="shared" si="0"/>
        <v>46.277697145621673</v>
      </c>
    </row>
    <row r="19" spans="1:5" x14ac:dyDescent="0.3">
      <c r="A19" s="11">
        <v>10600</v>
      </c>
      <c r="B19" s="11" t="s">
        <v>15</v>
      </c>
      <c r="C19" s="12">
        <f>C20+C21</f>
        <v>37523</v>
      </c>
      <c r="D19" s="12">
        <f>D20+D21</f>
        <v>24864.78</v>
      </c>
      <c r="E19" s="12">
        <f t="shared" si="0"/>
        <v>66.265437198518242</v>
      </c>
    </row>
    <row r="20" spans="1:5" x14ac:dyDescent="0.3">
      <c r="A20" s="13">
        <v>10601</v>
      </c>
      <c r="B20" s="13" t="s">
        <v>16</v>
      </c>
      <c r="C20" s="14">
        <v>16882.2</v>
      </c>
      <c r="D20" s="14">
        <v>6265.51</v>
      </c>
      <c r="E20" s="14">
        <f t="shared" si="0"/>
        <v>37.113113219841019</v>
      </c>
    </row>
    <row r="21" spans="1:5" x14ac:dyDescent="0.3">
      <c r="A21" s="13">
        <v>10606</v>
      </c>
      <c r="B21" s="13" t="s">
        <v>17</v>
      </c>
      <c r="C21" s="14">
        <v>20640.8</v>
      </c>
      <c r="D21" s="14">
        <v>18599.27</v>
      </c>
      <c r="E21" s="14">
        <f t="shared" si="0"/>
        <v>90.10924964148677</v>
      </c>
    </row>
    <row r="22" spans="1:5" x14ac:dyDescent="0.3">
      <c r="A22" s="11">
        <v>10800</v>
      </c>
      <c r="B22" s="11" t="s">
        <v>18</v>
      </c>
      <c r="C22" s="12">
        <f>C23+C24</f>
        <v>7195.4</v>
      </c>
      <c r="D22" s="12">
        <f>D23+D24</f>
        <v>6176.1100000000006</v>
      </c>
      <c r="E22" s="12">
        <f t="shared" si="0"/>
        <v>85.834144036467748</v>
      </c>
    </row>
    <row r="23" spans="1:5" ht="41.4" x14ac:dyDescent="0.3">
      <c r="A23" s="13">
        <v>10803</v>
      </c>
      <c r="B23" s="13" t="s">
        <v>19</v>
      </c>
      <c r="C23" s="14">
        <v>6919.4</v>
      </c>
      <c r="D23" s="14">
        <v>5990.51</v>
      </c>
      <c r="E23" s="14">
        <f t="shared" si="0"/>
        <v>86.575570136138978</v>
      </c>
    </row>
    <row r="24" spans="1:5" ht="41.4" x14ac:dyDescent="0.3">
      <c r="A24" s="13">
        <v>10807</v>
      </c>
      <c r="B24" s="13" t="s">
        <v>20</v>
      </c>
      <c r="C24" s="14">
        <v>276</v>
      </c>
      <c r="D24" s="14">
        <v>185.6</v>
      </c>
      <c r="E24" s="14">
        <f t="shared" si="0"/>
        <v>67.246376811594203</v>
      </c>
    </row>
    <row r="25" spans="1:5" ht="41.4" x14ac:dyDescent="0.3">
      <c r="A25" s="11">
        <v>10900</v>
      </c>
      <c r="B25" s="11" t="s">
        <v>140</v>
      </c>
      <c r="C25" s="12">
        <f>C26</f>
        <v>0</v>
      </c>
      <c r="D25" s="12">
        <f>D26</f>
        <v>0</v>
      </c>
      <c r="E25" s="12">
        <v>0</v>
      </c>
    </row>
    <row r="26" spans="1:5" x14ac:dyDescent="0.3">
      <c r="A26" s="13">
        <v>10904</v>
      </c>
      <c r="B26" s="13" t="s">
        <v>141</v>
      </c>
      <c r="C26" s="14">
        <v>0</v>
      </c>
      <c r="D26" s="14">
        <v>0</v>
      </c>
      <c r="E26" s="14">
        <v>0</v>
      </c>
    </row>
    <row r="27" spans="1:5" ht="55.2" x14ac:dyDescent="0.3">
      <c r="A27" s="11">
        <v>11100</v>
      </c>
      <c r="B27" s="15" t="s">
        <v>21</v>
      </c>
      <c r="C27" s="12">
        <f>C29+C30+C31+C32+C28</f>
        <v>40577.300000000003</v>
      </c>
      <c r="D27" s="12">
        <f>D29+D30+D31+D32+D28</f>
        <v>32612.85</v>
      </c>
      <c r="E27" s="12">
        <f t="shared" si="0"/>
        <v>80.372153888997047</v>
      </c>
    </row>
    <row r="28" spans="1:5" ht="82.8" x14ac:dyDescent="0.3">
      <c r="A28" s="13">
        <v>11101</v>
      </c>
      <c r="B28" s="33" t="s">
        <v>143</v>
      </c>
      <c r="C28" s="14">
        <v>0</v>
      </c>
      <c r="D28" s="14">
        <v>0</v>
      </c>
      <c r="E28" s="14">
        <v>0</v>
      </c>
    </row>
    <row r="29" spans="1:5" ht="96.6" x14ac:dyDescent="0.3">
      <c r="A29" s="13">
        <v>11105</v>
      </c>
      <c r="B29" s="13" t="s">
        <v>22</v>
      </c>
      <c r="C29" s="14">
        <v>32321.9</v>
      </c>
      <c r="D29" s="14">
        <v>27197.68</v>
      </c>
      <c r="E29" s="14">
        <f t="shared" si="0"/>
        <v>84.146290904928236</v>
      </c>
    </row>
    <row r="30" spans="1:5" ht="27.6" x14ac:dyDescent="0.3">
      <c r="A30" s="6">
        <v>11107</v>
      </c>
      <c r="B30" s="13" t="s">
        <v>23</v>
      </c>
      <c r="C30" s="14">
        <v>135</v>
      </c>
      <c r="D30" s="14">
        <v>1332.51</v>
      </c>
      <c r="E30" s="14">
        <f t="shared" si="0"/>
        <v>987.04444444444448</v>
      </c>
    </row>
    <row r="31" spans="1:5" ht="110.4" x14ac:dyDescent="0.3">
      <c r="A31" s="6">
        <v>11108</v>
      </c>
      <c r="B31" s="13" t="s">
        <v>24</v>
      </c>
      <c r="C31" s="14">
        <v>7180.4</v>
      </c>
      <c r="D31" s="14">
        <v>1330.7</v>
      </c>
      <c r="E31" s="14">
        <f t="shared" si="0"/>
        <v>18.532393738510393</v>
      </c>
    </row>
    <row r="32" spans="1:5" ht="82.8" x14ac:dyDescent="0.3">
      <c r="A32" s="6">
        <v>11109</v>
      </c>
      <c r="B32" s="13" t="s">
        <v>25</v>
      </c>
      <c r="C32" s="14">
        <v>940</v>
      </c>
      <c r="D32" s="14">
        <v>2751.96</v>
      </c>
      <c r="E32" s="14">
        <f t="shared" si="0"/>
        <v>292.76170212765959</v>
      </c>
    </row>
    <row r="33" spans="1:5" ht="27.6" x14ac:dyDescent="0.3">
      <c r="A33" s="16">
        <v>11200</v>
      </c>
      <c r="B33" s="11" t="s">
        <v>26</v>
      </c>
      <c r="C33" s="12">
        <f>C34+C35</f>
        <v>10665.1</v>
      </c>
      <c r="D33" s="12">
        <f>D34+D35</f>
        <v>3431.84</v>
      </c>
      <c r="E33" s="12">
        <f t="shared" si="0"/>
        <v>32.178226176969744</v>
      </c>
    </row>
    <row r="34" spans="1:5" ht="27.6" x14ac:dyDescent="0.3">
      <c r="A34" s="6">
        <v>11201</v>
      </c>
      <c r="B34" s="13" t="s">
        <v>27</v>
      </c>
      <c r="C34" s="14">
        <v>10653</v>
      </c>
      <c r="D34" s="14">
        <v>3375.67</v>
      </c>
      <c r="E34" s="14">
        <f t="shared" si="0"/>
        <v>31.687505866891957</v>
      </c>
    </row>
    <row r="35" spans="1:5" x14ac:dyDescent="0.3">
      <c r="A35" s="6">
        <v>11204</v>
      </c>
      <c r="B35" s="13" t="s">
        <v>130</v>
      </c>
      <c r="C35" s="14">
        <v>12.1</v>
      </c>
      <c r="D35" s="14">
        <v>56.17</v>
      </c>
      <c r="E35" s="14">
        <f t="shared" si="0"/>
        <v>464.21487603305786</v>
      </c>
    </row>
    <row r="36" spans="1:5" ht="27.6" x14ac:dyDescent="0.3">
      <c r="A36" s="16">
        <v>11300</v>
      </c>
      <c r="B36" s="11" t="s">
        <v>28</v>
      </c>
      <c r="C36" s="12">
        <v>810.59</v>
      </c>
      <c r="D36" s="12">
        <v>1055.8900000000001</v>
      </c>
      <c r="E36" s="12">
        <f t="shared" si="0"/>
        <v>130.26190799294341</v>
      </c>
    </row>
    <row r="37" spans="1:5" ht="27.6" x14ac:dyDescent="0.3">
      <c r="A37" s="16">
        <v>11400</v>
      </c>
      <c r="B37" s="11" t="s">
        <v>29</v>
      </c>
      <c r="C37" s="12">
        <f>C38+C39</f>
        <v>18461.5</v>
      </c>
      <c r="D37" s="12">
        <f>D38+D39</f>
        <v>13134.44</v>
      </c>
      <c r="E37" s="12">
        <f t="shared" si="0"/>
        <v>71.145031552149078</v>
      </c>
    </row>
    <row r="38" spans="1:5" x14ac:dyDescent="0.3">
      <c r="A38" s="6">
        <v>11401</v>
      </c>
      <c r="B38" s="13" t="s">
        <v>30</v>
      </c>
      <c r="C38" s="14">
        <v>18000</v>
      </c>
      <c r="D38" s="14">
        <v>12328</v>
      </c>
      <c r="E38" s="14">
        <f t="shared" si="0"/>
        <v>68.488888888888894</v>
      </c>
    </row>
    <row r="39" spans="1:5" ht="82.8" x14ac:dyDescent="0.3">
      <c r="A39" s="6">
        <v>11402</v>
      </c>
      <c r="B39" s="13" t="s">
        <v>31</v>
      </c>
      <c r="C39" s="14">
        <v>461.5</v>
      </c>
      <c r="D39" s="14">
        <v>806.44</v>
      </c>
      <c r="E39" s="14">
        <f t="shared" si="0"/>
        <v>174.74322860238354</v>
      </c>
    </row>
    <row r="40" spans="1:5" ht="27.6" x14ac:dyDescent="0.3">
      <c r="A40" s="16">
        <v>11600</v>
      </c>
      <c r="B40" s="11" t="s">
        <v>32</v>
      </c>
      <c r="C40" s="12">
        <f>C41+C43+C45+C46+C47+C48+C49+C51+C52+C53+C54</f>
        <v>6534.9</v>
      </c>
      <c r="D40" s="12">
        <f>D41+D43+D44+D45+D46+D47+D48+D49+D51+D52+D53+D54+D42+D50</f>
        <v>6138.9400000000005</v>
      </c>
      <c r="E40" s="12">
        <f t="shared" si="0"/>
        <v>93.940840716766914</v>
      </c>
    </row>
    <row r="41" spans="1:5" ht="69" x14ac:dyDescent="0.3">
      <c r="A41" s="6">
        <v>11603</v>
      </c>
      <c r="B41" s="13" t="s">
        <v>33</v>
      </c>
      <c r="C41" s="14">
        <v>15</v>
      </c>
      <c r="D41" s="14">
        <v>9.6300000000000008</v>
      </c>
      <c r="E41" s="14">
        <f t="shared" si="0"/>
        <v>64.2</v>
      </c>
    </row>
    <row r="42" spans="1:5" ht="69" x14ac:dyDescent="0.3">
      <c r="A42" s="6">
        <v>116060</v>
      </c>
      <c r="B42" s="13" t="s">
        <v>144</v>
      </c>
      <c r="C42" s="14">
        <v>0</v>
      </c>
      <c r="D42" s="14">
        <v>0</v>
      </c>
      <c r="E42" s="14">
        <v>0</v>
      </c>
    </row>
    <row r="43" spans="1:5" ht="69" x14ac:dyDescent="0.3">
      <c r="A43" s="6">
        <v>11608</v>
      </c>
      <c r="B43" s="13" t="s">
        <v>34</v>
      </c>
      <c r="C43" s="14">
        <v>280</v>
      </c>
      <c r="D43" s="14">
        <v>224.02</v>
      </c>
      <c r="E43" s="14">
        <f t="shared" si="0"/>
        <v>80.007142857142867</v>
      </c>
    </row>
    <row r="44" spans="1:5" ht="27.6" x14ac:dyDescent="0.3">
      <c r="A44" s="6">
        <v>11618</v>
      </c>
      <c r="B44" s="13" t="s">
        <v>136</v>
      </c>
      <c r="C44" s="14">
        <v>0</v>
      </c>
      <c r="D44" s="14">
        <v>0</v>
      </c>
      <c r="E44" s="14">
        <v>0</v>
      </c>
    </row>
    <row r="45" spans="1:5" ht="27.6" x14ac:dyDescent="0.3">
      <c r="A45" s="6">
        <v>11625</v>
      </c>
      <c r="B45" s="13" t="s">
        <v>35</v>
      </c>
      <c r="C45" s="14">
        <v>30</v>
      </c>
      <c r="D45" s="14">
        <v>422.31</v>
      </c>
      <c r="E45" s="14">
        <f t="shared" si="0"/>
        <v>1407.7</v>
      </c>
    </row>
    <row r="46" spans="1:5" ht="69" x14ac:dyDescent="0.3">
      <c r="A46" s="6">
        <v>11628</v>
      </c>
      <c r="B46" s="13" t="s">
        <v>36</v>
      </c>
      <c r="C46" s="14">
        <v>449.9</v>
      </c>
      <c r="D46" s="14">
        <v>170.22</v>
      </c>
      <c r="E46" s="14">
        <f t="shared" si="0"/>
        <v>37.835074460991329</v>
      </c>
    </row>
    <row r="47" spans="1:5" ht="27.6" x14ac:dyDescent="0.3">
      <c r="A47" s="6">
        <v>11630</v>
      </c>
      <c r="B47" s="13" t="s">
        <v>37</v>
      </c>
      <c r="C47" s="14">
        <v>570</v>
      </c>
      <c r="D47" s="14">
        <v>940.15</v>
      </c>
      <c r="E47" s="14">
        <f t="shared" si="0"/>
        <v>164.93859649122805</v>
      </c>
    </row>
    <row r="48" spans="1:5" ht="55.2" x14ac:dyDescent="0.3">
      <c r="A48" s="6">
        <v>11632</v>
      </c>
      <c r="B48" s="13" t="s">
        <v>38</v>
      </c>
      <c r="C48" s="14">
        <v>0</v>
      </c>
      <c r="D48" s="14">
        <v>0</v>
      </c>
      <c r="E48" s="14">
        <v>0</v>
      </c>
    </row>
    <row r="49" spans="1:5" ht="69" x14ac:dyDescent="0.3">
      <c r="A49" s="6">
        <v>11633</v>
      </c>
      <c r="B49" s="13" t="s">
        <v>39</v>
      </c>
      <c r="C49" s="14">
        <v>208</v>
      </c>
      <c r="D49" s="14">
        <v>16.95</v>
      </c>
      <c r="E49" s="14">
        <f t="shared" si="0"/>
        <v>8.1490384615384617</v>
      </c>
    </row>
    <row r="50" spans="1:5" ht="27.6" x14ac:dyDescent="0.3">
      <c r="A50" s="6">
        <v>11635</v>
      </c>
      <c r="B50" s="13" t="s">
        <v>149</v>
      </c>
      <c r="C50" s="14">
        <v>0</v>
      </c>
      <c r="D50" s="14">
        <v>447.67</v>
      </c>
      <c r="E50" s="14">
        <v>0</v>
      </c>
    </row>
    <row r="51" spans="1:5" ht="82.8" x14ac:dyDescent="0.3">
      <c r="A51" s="6">
        <v>11637</v>
      </c>
      <c r="B51" s="13" t="s">
        <v>40</v>
      </c>
      <c r="C51" s="14">
        <v>62</v>
      </c>
      <c r="D51" s="14">
        <v>60.63</v>
      </c>
      <c r="E51" s="14">
        <f t="shared" si="0"/>
        <v>97.790322580645167</v>
      </c>
    </row>
    <row r="52" spans="1:5" ht="82.8" x14ac:dyDescent="0.3">
      <c r="A52" s="6">
        <v>11643</v>
      </c>
      <c r="B52" s="13" t="s">
        <v>41</v>
      </c>
      <c r="C52" s="14">
        <v>500</v>
      </c>
      <c r="D52" s="14">
        <v>374.4</v>
      </c>
      <c r="E52" s="14">
        <f t="shared" si="0"/>
        <v>74.88</v>
      </c>
    </row>
    <row r="53" spans="1:5" ht="55.2" x14ac:dyDescent="0.3">
      <c r="A53" s="6">
        <v>11651</v>
      </c>
      <c r="B53" s="13" t="s">
        <v>42</v>
      </c>
      <c r="C53" s="14">
        <v>80</v>
      </c>
      <c r="D53" s="14">
        <v>107.12</v>
      </c>
      <c r="E53" s="14">
        <f t="shared" si="0"/>
        <v>133.9</v>
      </c>
    </row>
    <row r="54" spans="1:5" ht="41.4" x14ac:dyDescent="0.3">
      <c r="A54" s="6">
        <v>11690</v>
      </c>
      <c r="B54" s="13" t="s">
        <v>43</v>
      </c>
      <c r="C54" s="14">
        <v>4340</v>
      </c>
      <c r="D54" s="14">
        <v>3365.84</v>
      </c>
      <c r="E54" s="14">
        <f t="shared" si="0"/>
        <v>77.55391705069124</v>
      </c>
    </row>
    <row r="55" spans="1:5" x14ac:dyDescent="0.3">
      <c r="A55" s="16">
        <v>11700</v>
      </c>
      <c r="B55" s="11" t="s">
        <v>44</v>
      </c>
      <c r="C55" s="12">
        <f>C56+C57</f>
        <v>0</v>
      </c>
      <c r="D55" s="12">
        <f>D56+D57</f>
        <v>-48.53</v>
      </c>
      <c r="E55" s="12">
        <v>0</v>
      </c>
    </row>
    <row r="56" spans="1:5" x14ac:dyDescent="0.3">
      <c r="A56" s="6">
        <v>11701</v>
      </c>
      <c r="B56" s="13" t="s">
        <v>45</v>
      </c>
      <c r="C56" s="14">
        <v>0</v>
      </c>
      <c r="D56" s="14">
        <v>-63.64</v>
      </c>
      <c r="E56" s="14">
        <v>0</v>
      </c>
    </row>
    <row r="57" spans="1:5" x14ac:dyDescent="0.3">
      <c r="A57" s="6">
        <v>11705</v>
      </c>
      <c r="B57" s="13" t="s">
        <v>44</v>
      </c>
      <c r="C57" s="14">
        <v>0</v>
      </c>
      <c r="D57" s="14">
        <v>15.11</v>
      </c>
      <c r="E57" s="14">
        <v>0</v>
      </c>
    </row>
    <row r="58" spans="1:5" x14ac:dyDescent="0.3">
      <c r="A58" s="16">
        <v>20000</v>
      </c>
      <c r="B58" s="11" t="s">
        <v>46</v>
      </c>
      <c r="C58" s="12">
        <f>C59+C64+C66+C65</f>
        <v>2016609.3199999998</v>
      </c>
      <c r="D58" s="12">
        <f>D59+D64+D66+D65</f>
        <v>1386459.78</v>
      </c>
      <c r="E58" s="12">
        <f t="shared" si="0"/>
        <v>68.752026793171822</v>
      </c>
    </row>
    <row r="59" spans="1:5" ht="27.6" x14ac:dyDescent="0.3">
      <c r="A59" s="6">
        <v>20200</v>
      </c>
      <c r="B59" s="13" t="s">
        <v>47</v>
      </c>
      <c r="C59" s="14">
        <v>2026053.21</v>
      </c>
      <c r="D59" s="14">
        <v>1395978.43</v>
      </c>
      <c r="E59" s="14">
        <f t="shared" si="0"/>
        <v>68.901370561733671</v>
      </c>
    </row>
    <row r="60" spans="1:5" ht="27.6" x14ac:dyDescent="0.3">
      <c r="A60" s="6">
        <v>20210</v>
      </c>
      <c r="B60" s="13" t="s">
        <v>48</v>
      </c>
      <c r="C60" s="14">
        <v>658165.30000000005</v>
      </c>
      <c r="D60" s="14">
        <v>494546.8</v>
      </c>
      <c r="E60" s="14">
        <f t="shared" si="0"/>
        <v>75.140211737081856</v>
      </c>
    </row>
    <row r="61" spans="1:5" ht="41.4" x14ac:dyDescent="0.3">
      <c r="A61" s="6">
        <v>20220</v>
      </c>
      <c r="B61" s="13" t="s">
        <v>49</v>
      </c>
      <c r="C61" s="14">
        <v>435406.01</v>
      </c>
      <c r="D61" s="14">
        <v>251191.83</v>
      </c>
      <c r="E61" s="14">
        <f t="shared" si="0"/>
        <v>57.691401641424292</v>
      </c>
    </row>
    <row r="62" spans="1:5" ht="27.6" x14ac:dyDescent="0.3">
      <c r="A62" s="6">
        <v>20230</v>
      </c>
      <c r="B62" s="13" t="s">
        <v>50</v>
      </c>
      <c r="C62" s="14">
        <v>932481.91</v>
      </c>
      <c r="D62" s="14">
        <v>650239.80000000005</v>
      </c>
      <c r="E62" s="14">
        <f t="shared" si="0"/>
        <v>69.732162418035543</v>
      </c>
    </row>
    <row r="63" spans="1:5" x14ac:dyDescent="0.3">
      <c r="A63" s="6">
        <v>20240</v>
      </c>
      <c r="B63" s="13" t="s">
        <v>51</v>
      </c>
      <c r="C63" s="14">
        <v>0</v>
      </c>
      <c r="D63" s="14">
        <v>0</v>
      </c>
      <c r="E63" s="14">
        <v>0</v>
      </c>
    </row>
    <row r="64" spans="1:5" x14ac:dyDescent="0.3">
      <c r="A64" s="6">
        <v>20700</v>
      </c>
      <c r="B64" s="13" t="s">
        <v>52</v>
      </c>
      <c r="C64" s="14">
        <v>679.29</v>
      </c>
      <c r="D64" s="14">
        <v>657.86</v>
      </c>
      <c r="E64" s="14">
        <f t="shared" si="0"/>
        <v>96.845235466442915</v>
      </c>
    </row>
    <row r="65" spans="1:5" ht="82.8" x14ac:dyDescent="0.3">
      <c r="A65" s="6">
        <v>21800</v>
      </c>
      <c r="B65" s="13" t="s">
        <v>142</v>
      </c>
      <c r="C65" s="14">
        <v>1978.67</v>
      </c>
      <c r="D65" s="14">
        <v>2285.3200000000002</v>
      </c>
      <c r="E65" s="14">
        <f t="shared" si="0"/>
        <v>115.49778386491938</v>
      </c>
    </row>
    <row r="66" spans="1:5" ht="41.4" x14ac:dyDescent="0.3">
      <c r="A66" s="6">
        <v>21900</v>
      </c>
      <c r="B66" s="13" t="s">
        <v>53</v>
      </c>
      <c r="C66" s="14">
        <v>-12101.85</v>
      </c>
      <c r="D66" s="14">
        <v>-12461.83</v>
      </c>
      <c r="E66" s="14">
        <v>0</v>
      </c>
    </row>
    <row r="67" spans="1:5" x14ac:dyDescent="0.3">
      <c r="A67" s="6"/>
      <c r="B67" s="17" t="s">
        <v>54</v>
      </c>
      <c r="C67" s="12">
        <f>C9+C58</f>
        <v>2549174.21</v>
      </c>
      <c r="D67" s="12">
        <f>D9+D58</f>
        <v>1776971.55</v>
      </c>
      <c r="E67" s="12">
        <f t="shared" si="0"/>
        <v>69.707732921085849</v>
      </c>
    </row>
    <row r="68" spans="1:5" x14ac:dyDescent="0.3">
      <c r="A68" s="10"/>
      <c r="B68" s="8" t="s">
        <v>55</v>
      </c>
      <c r="C68" s="18"/>
      <c r="D68" s="18"/>
      <c r="E68" s="18"/>
    </row>
    <row r="69" spans="1:5" ht="15.6" x14ac:dyDescent="0.3">
      <c r="A69" s="19" t="s">
        <v>98</v>
      </c>
      <c r="B69" s="20" t="s">
        <v>126</v>
      </c>
      <c r="C69" s="21">
        <f>C70+C71+C72+C74+C75+C76+C77+C73</f>
        <v>146448.40000000002</v>
      </c>
      <c r="D69" s="21">
        <f>D70+D71+D72+D74+D75+D76+D77+D73</f>
        <v>89085.87</v>
      </c>
      <c r="E69" s="22">
        <f>ROUND(D69/C69*100,2)</f>
        <v>60.83</v>
      </c>
    </row>
    <row r="70" spans="1:5" ht="41.4" x14ac:dyDescent="0.3">
      <c r="A70" s="23" t="s">
        <v>99</v>
      </c>
      <c r="B70" s="13" t="s">
        <v>56</v>
      </c>
      <c r="C70" s="24">
        <v>2322.4699999999998</v>
      </c>
      <c r="D70" s="25">
        <v>1521.25</v>
      </c>
      <c r="E70" s="26">
        <f t="shared" ref="E70:E111" si="1">ROUND(D70/C70*100,2)</f>
        <v>65.5</v>
      </c>
    </row>
    <row r="71" spans="1:5" ht="55.2" x14ac:dyDescent="0.3">
      <c r="A71" s="23" t="s">
        <v>100</v>
      </c>
      <c r="B71" s="13" t="s">
        <v>57</v>
      </c>
      <c r="C71" s="24">
        <v>3273.38</v>
      </c>
      <c r="D71" s="25">
        <v>2112.59</v>
      </c>
      <c r="E71" s="26">
        <f t="shared" si="1"/>
        <v>64.540000000000006</v>
      </c>
    </row>
    <row r="72" spans="1:5" ht="55.2" x14ac:dyDescent="0.3">
      <c r="A72" s="23" t="s">
        <v>127</v>
      </c>
      <c r="B72" s="13" t="s">
        <v>58</v>
      </c>
      <c r="C72" s="24">
        <v>64419.360000000001</v>
      </c>
      <c r="D72" s="25">
        <v>40702.28</v>
      </c>
      <c r="E72" s="26">
        <f t="shared" si="1"/>
        <v>63.18</v>
      </c>
    </row>
    <row r="73" spans="1:5" ht="15.6" x14ac:dyDescent="0.3">
      <c r="A73" s="23" t="s">
        <v>139</v>
      </c>
      <c r="B73" s="13" t="s">
        <v>138</v>
      </c>
      <c r="C73" s="24">
        <v>9.5</v>
      </c>
      <c r="D73" s="25">
        <v>0</v>
      </c>
      <c r="E73" s="26">
        <f t="shared" si="1"/>
        <v>0</v>
      </c>
    </row>
    <row r="74" spans="1:5" ht="41.4" x14ac:dyDescent="0.3">
      <c r="A74" s="23" t="s">
        <v>101</v>
      </c>
      <c r="B74" s="27" t="s">
        <v>59</v>
      </c>
      <c r="C74" s="24">
        <v>16035.58</v>
      </c>
      <c r="D74" s="25">
        <v>10712.29</v>
      </c>
      <c r="E74" s="26">
        <f>ROUND(D74/C74*100,2)</f>
        <v>66.8</v>
      </c>
    </row>
    <row r="75" spans="1:5" ht="27.6" x14ac:dyDescent="0.3">
      <c r="A75" s="23" t="s">
        <v>132</v>
      </c>
      <c r="B75" s="28" t="s">
        <v>131</v>
      </c>
      <c r="C75" s="24">
        <v>1406.17</v>
      </c>
      <c r="D75" s="25">
        <v>1397.41</v>
      </c>
      <c r="E75" s="26">
        <f>ROUND(D75/C75*100,2)</f>
        <v>99.38</v>
      </c>
    </row>
    <row r="76" spans="1:5" ht="15.6" x14ac:dyDescent="0.3">
      <c r="A76" s="23" t="s">
        <v>102</v>
      </c>
      <c r="B76" s="13" t="s">
        <v>60</v>
      </c>
      <c r="C76" s="24">
        <v>950</v>
      </c>
      <c r="D76" s="25">
        <v>0</v>
      </c>
      <c r="E76" s="26">
        <v>0</v>
      </c>
    </row>
    <row r="77" spans="1:5" ht="15.6" x14ac:dyDescent="0.3">
      <c r="A77" s="23" t="s">
        <v>103</v>
      </c>
      <c r="B77" s="13" t="s">
        <v>61</v>
      </c>
      <c r="C77" s="24">
        <v>58031.94</v>
      </c>
      <c r="D77" s="25">
        <v>32640.05</v>
      </c>
      <c r="E77" s="26">
        <f t="shared" si="1"/>
        <v>56.24</v>
      </c>
    </row>
    <row r="78" spans="1:5" ht="27.6" x14ac:dyDescent="0.3">
      <c r="A78" s="19" t="s">
        <v>104</v>
      </c>
      <c r="B78" s="11" t="s">
        <v>62</v>
      </c>
      <c r="C78" s="21">
        <f>C79+C80</f>
        <v>17749.940000000002</v>
      </c>
      <c r="D78" s="21">
        <f>D79+D80</f>
        <v>11330.51</v>
      </c>
      <c r="E78" s="22">
        <f t="shared" si="1"/>
        <v>63.83</v>
      </c>
    </row>
    <row r="79" spans="1:5" ht="41.4" x14ac:dyDescent="0.3">
      <c r="A79" s="23" t="s">
        <v>105</v>
      </c>
      <c r="B79" s="13" t="s">
        <v>63</v>
      </c>
      <c r="C79" s="24">
        <v>17589.22</v>
      </c>
      <c r="D79" s="25">
        <v>11181.79</v>
      </c>
      <c r="E79" s="26">
        <f t="shared" si="1"/>
        <v>63.57</v>
      </c>
    </row>
    <row r="80" spans="1:5" ht="41.4" x14ac:dyDescent="0.3">
      <c r="A80" s="23" t="s">
        <v>145</v>
      </c>
      <c r="B80" s="13" t="s">
        <v>146</v>
      </c>
      <c r="C80" s="24">
        <v>160.72</v>
      </c>
      <c r="D80" s="25">
        <v>148.72</v>
      </c>
      <c r="E80" s="26">
        <f t="shared" si="1"/>
        <v>92.53</v>
      </c>
    </row>
    <row r="81" spans="1:5" x14ac:dyDescent="0.3">
      <c r="A81" s="19" t="s">
        <v>106</v>
      </c>
      <c r="B81" s="11" t="s">
        <v>64</v>
      </c>
      <c r="C81" s="22">
        <f>SUM(C82:C85)</f>
        <v>280714.21999999997</v>
      </c>
      <c r="D81" s="22">
        <f>SUM(D82:D85)</f>
        <v>190439.5</v>
      </c>
      <c r="E81" s="22">
        <f t="shared" si="1"/>
        <v>67.84</v>
      </c>
    </row>
    <row r="82" spans="1:5" ht="15.6" x14ac:dyDescent="0.3">
      <c r="A82" s="23" t="s">
        <v>107</v>
      </c>
      <c r="B82" s="13" t="s">
        <v>65</v>
      </c>
      <c r="C82" s="24">
        <v>7305.08</v>
      </c>
      <c r="D82" s="25">
        <v>5255.1</v>
      </c>
      <c r="E82" s="26">
        <f t="shared" si="1"/>
        <v>71.94</v>
      </c>
    </row>
    <row r="83" spans="1:5" ht="15.6" x14ac:dyDescent="0.3">
      <c r="A83" s="23" t="s">
        <v>108</v>
      </c>
      <c r="B83" s="13" t="s">
        <v>66</v>
      </c>
      <c r="C83" s="24">
        <v>73074.2</v>
      </c>
      <c r="D83" s="25">
        <v>49602.26</v>
      </c>
      <c r="E83" s="26">
        <f t="shared" si="1"/>
        <v>67.88</v>
      </c>
    </row>
    <row r="84" spans="1:5" ht="15.6" x14ac:dyDescent="0.3">
      <c r="A84" s="23" t="s">
        <v>109</v>
      </c>
      <c r="B84" s="13" t="s">
        <v>67</v>
      </c>
      <c r="C84" s="24">
        <v>179782.99</v>
      </c>
      <c r="D84" s="25">
        <v>123092.02</v>
      </c>
      <c r="E84" s="26">
        <f t="shared" si="1"/>
        <v>68.47</v>
      </c>
    </row>
    <row r="85" spans="1:5" ht="27.6" x14ac:dyDescent="0.3">
      <c r="A85" s="23" t="s">
        <v>110</v>
      </c>
      <c r="B85" s="13" t="s">
        <v>68</v>
      </c>
      <c r="C85" s="24">
        <v>20551.95</v>
      </c>
      <c r="D85" s="25">
        <v>12490.12</v>
      </c>
      <c r="E85" s="26">
        <f t="shared" si="1"/>
        <v>60.77</v>
      </c>
    </row>
    <row r="86" spans="1:5" ht="27.6" x14ac:dyDescent="0.3">
      <c r="A86" s="19" t="s">
        <v>111</v>
      </c>
      <c r="B86" s="11" t="s">
        <v>69</v>
      </c>
      <c r="C86" s="22">
        <f>SUM(C87:C90)</f>
        <v>184776.06</v>
      </c>
      <c r="D86" s="22">
        <f>SUM(D87:D90)</f>
        <v>90259.81</v>
      </c>
      <c r="E86" s="22">
        <f t="shared" si="1"/>
        <v>48.85</v>
      </c>
    </row>
    <row r="87" spans="1:5" ht="15.6" x14ac:dyDescent="0.3">
      <c r="A87" s="23" t="s">
        <v>112</v>
      </c>
      <c r="B87" s="13" t="s">
        <v>70</v>
      </c>
      <c r="C87" s="24">
        <v>18773.61</v>
      </c>
      <c r="D87" s="25">
        <v>10941.91</v>
      </c>
      <c r="E87" s="26">
        <f t="shared" si="1"/>
        <v>58.28</v>
      </c>
    </row>
    <row r="88" spans="1:5" ht="15.6" x14ac:dyDescent="0.3">
      <c r="A88" s="23" t="s">
        <v>113</v>
      </c>
      <c r="B88" s="13" t="s">
        <v>71</v>
      </c>
      <c r="C88" s="24">
        <v>23272.34</v>
      </c>
      <c r="D88" s="25">
        <v>8252.2900000000009</v>
      </c>
      <c r="E88" s="26">
        <f t="shared" si="1"/>
        <v>35.46</v>
      </c>
    </row>
    <row r="89" spans="1:5" ht="15.6" x14ac:dyDescent="0.3">
      <c r="A89" s="23" t="s">
        <v>114</v>
      </c>
      <c r="B89" s="13" t="s">
        <v>72</v>
      </c>
      <c r="C89" s="24">
        <v>99859.61</v>
      </c>
      <c r="D89" s="25">
        <v>42580.959999999999</v>
      </c>
      <c r="E89" s="26">
        <f t="shared" si="1"/>
        <v>42.64</v>
      </c>
    </row>
    <row r="90" spans="1:5" ht="27.6" x14ac:dyDescent="0.3">
      <c r="A90" s="23" t="s">
        <v>115</v>
      </c>
      <c r="B90" s="13" t="s">
        <v>73</v>
      </c>
      <c r="C90" s="24">
        <v>42870.5</v>
      </c>
      <c r="D90" s="25">
        <v>28484.65</v>
      </c>
      <c r="E90" s="26">
        <f t="shared" si="1"/>
        <v>66.44</v>
      </c>
    </row>
    <row r="91" spans="1:5" x14ac:dyDescent="0.3">
      <c r="A91" s="19" t="s">
        <v>116</v>
      </c>
      <c r="B91" s="11" t="s">
        <v>74</v>
      </c>
      <c r="C91" s="22">
        <f>SUM(C92)</f>
        <v>4752.3900000000003</v>
      </c>
      <c r="D91" s="22">
        <f>SUM(D92)</f>
        <v>3138.9</v>
      </c>
      <c r="E91" s="22">
        <f t="shared" si="1"/>
        <v>66.05</v>
      </c>
    </row>
    <row r="92" spans="1:5" ht="27.6" x14ac:dyDescent="0.3">
      <c r="A92" s="23" t="s">
        <v>117</v>
      </c>
      <c r="B92" s="13" t="s">
        <v>75</v>
      </c>
      <c r="C92" s="24">
        <v>4752.3900000000003</v>
      </c>
      <c r="D92" s="25">
        <v>3138.9</v>
      </c>
      <c r="E92" s="26">
        <f t="shared" si="1"/>
        <v>66.05</v>
      </c>
    </row>
    <row r="93" spans="1:5" x14ac:dyDescent="0.3">
      <c r="A93" s="19" t="s">
        <v>118</v>
      </c>
      <c r="B93" s="11" t="s">
        <v>76</v>
      </c>
      <c r="C93" s="22">
        <f>SUM(C94:C98)</f>
        <v>1399779.56</v>
      </c>
      <c r="D93" s="22">
        <f>SUM(D94:D98)</f>
        <v>997107.03</v>
      </c>
      <c r="E93" s="22">
        <f t="shared" si="1"/>
        <v>71.23</v>
      </c>
    </row>
    <row r="94" spans="1:5" ht="15.6" x14ac:dyDescent="0.3">
      <c r="A94" s="23" t="s">
        <v>119</v>
      </c>
      <c r="B94" s="13" t="s">
        <v>77</v>
      </c>
      <c r="C94" s="24">
        <v>632580.76</v>
      </c>
      <c r="D94" s="25">
        <v>437046.23</v>
      </c>
      <c r="E94" s="26">
        <f t="shared" si="1"/>
        <v>69.09</v>
      </c>
    </row>
    <row r="95" spans="1:5" ht="15.6" x14ac:dyDescent="0.3">
      <c r="A95" s="23" t="s">
        <v>120</v>
      </c>
      <c r="B95" s="13" t="s">
        <v>78</v>
      </c>
      <c r="C95" s="24">
        <v>484766.23</v>
      </c>
      <c r="D95" s="25">
        <v>359668.57</v>
      </c>
      <c r="E95" s="26">
        <f t="shared" si="1"/>
        <v>74.19</v>
      </c>
    </row>
    <row r="96" spans="1:5" ht="15.6" x14ac:dyDescent="0.3">
      <c r="A96" s="23" t="s">
        <v>133</v>
      </c>
      <c r="B96" s="29" t="s">
        <v>134</v>
      </c>
      <c r="C96" s="24">
        <v>185796.57</v>
      </c>
      <c r="D96" s="25">
        <v>134504.13</v>
      </c>
      <c r="E96" s="26">
        <f t="shared" si="1"/>
        <v>72.39</v>
      </c>
    </row>
    <row r="97" spans="1:5" ht="15.6" x14ac:dyDescent="0.3">
      <c r="A97" s="23" t="s">
        <v>121</v>
      </c>
      <c r="B97" s="13" t="s">
        <v>79</v>
      </c>
      <c r="C97" s="24">
        <v>31725.29</v>
      </c>
      <c r="D97" s="25">
        <v>25918.26</v>
      </c>
      <c r="E97" s="26">
        <f t="shared" si="1"/>
        <v>81.7</v>
      </c>
    </row>
    <row r="98" spans="1:5" ht="15.6" x14ac:dyDescent="0.3">
      <c r="A98" s="23" t="s">
        <v>122</v>
      </c>
      <c r="B98" s="13" t="s">
        <v>80</v>
      </c>
      <c r="C98" s="24">
        <v>64910.71</v>
      </c>
      <c r="D98" s="25">
        <v>39969.839999999997</v>
      </c>
      <c r="E98" s="26">
        <f t="shared" si="1"/>
        <v>61.58</v>
      </c>
    </row>
    <row r="99" spans="1:5" ht="27.6" x14ac:dyDescent="0.3">
      <c r="A99" s="19" t="s">
        <v>123</v>
      </c>
      <c r="B99" s="11" t="s">
        <v>81</v>
      </c>
      <c r="C99" s="22">
        <f>SUM(C100:C101)</f>
        <v>193738.87</v>
      </c>
      <c r="D99" s="22">
        <f>SUM(D100:D101)</f>
        <v>145655.46</v>
      </c>
      <c r="E99" s="22">
        <f t="shared" si="1"/>
        <v>75.180000000000007</v>
      </c>
    </row>
    <row r="100" spans="1:5" ht="15.6" x14ac:dyDescent="0.3">
      <c r="A100" s="23" t="s">
        <v>124</v>
      </c>
      <c r="B100" s="13" t="s">
        <v>82</v>
      </c>
      <c r="C100" s="24">
        <v>139810.76</v>
      </c>
      <c r="D100" s="25">
        <v>105995.01</v>
      </c>
      <c r="E100" s="26">
        <f t="shared" si="1"/>
        <v>75.81</v>
      </c>
    </row>
    <row r="101" spans="1:5" ht="27.6" x14ac:dyDescent="0.3">
      <c r="A101" s="23" t="s">
        <v>125</v>
      </c>
      <c r="B101" s="13" t="s">
        <v>83</v>
      </c>
      <c r="C101" s="24">
        <v>53928.11</v>
      </c>
      <c r="D101" s="25">
        <v>39660.449999999997</v>
      </c>
      <c r="E101" s="26">
        <f t="shared" si="1"/>
        <v>73.540000000000006</v>
      </c>
    </row>
    <row r="102" spans="1:5" x14ac:dyDescent="0.3">
      <c r="A102" s="16">
        <v>1000</v>
      </c>
      <c r="B102" s="11" t="s">
        <v>84</v>
      </c>
      <c r="C102" s="22">
        <f>SUM(C103:C107)</f>
        <v>144001.33000000002</v>
      </c>
      <c r="D102" s="22">
        <f>SUM(D103:D107)</f>
        <v>91203.81</v>
      </c>
      <c r="E102" s="22">
        <f t="shared" si="1"/>
        <v>63.34</v>
      </c>
    </row>
    <row r="103" spans="1:5" ht="15.6" x14ac:dyDescent="0.3">
      <c r="A103" s="6">
        <v>1001</v>
      </c>
      <c r="B103" s="13" t="s">
        <v>85</v>
      </c>
      <c r="C103" s="24">
        <v>4075.4</v>
      </c>
      <c r="D103" s="25">
        <v>2860.75</v>
      </c>
      <c r="E103" s="26">
        <f t="shared" si="1"/>
        <v>70.2</v>
      </c>
    </row>
    <row r="104" spans="1:5" ht="15.6" x14ac:dyDescent="0.3">
      <c r="A104" s="6">
        <v>1002</v>
      </c>
      <c r="B104" s="13" t="s">
        <v>86</v>
      </c>
      <c r="C104" s="24">
        <v>70981.850000000006</v>
      </c>
      <c r="D104" s="25">
        <v>41576.74</v>
      </c>
      <c r="E104" s="26">
        <f t="shared" si="1"/>
        <v>58.57</v>
      </c>
    </row>
    <row r="105" spans="1:5" ht="15.6" x14ac:dyDescent="0.3">
      <c r="A105" s="6">
        <v>1003</v>
      </c>
      <c r="B105" s="13" t="s">
        <v>87</v>
      </c>
      <c r="C105" s="24">
        <v>12806.54</v>
      </c>
      <c r="D105" s="25">
        <v>9638.83</v>
      </c>
      <c r="E105" s="26">
        <f t="shared" si="1"/>
        <v>75.260000000000005</v>
      </c>
    </row>
    <row r="106" spans="1:5" ht="15.6" x14ac:dyDescent="0.3">
      <c r="A106" s="6">
        <v>1004</v>
      </c>
      <c r="B106" s="13" t="s">
        <v>88</v>
      </c>
      <c r="C106" s="24">
        <v>20065.95</v>
      </c>
      <c r="D106" s="25">
        <v>12093.89</v>
      </c>
      <c r="E106" s="26">
        <f t="shared" si="1"/>
        <v>60.27</v>
      </c>
    </row>
    <row r="107" spans="1:5" ht="15.6" x14ac:dyDescent="0.3">
      <c r="A107" s="6">
        <v>1006</v>
      </c>
      <c r="B107" s="13" t="s">
        <v>89</v>
      </c>
      <c r="C107" s="24">
        <v>36071.589999999997</v>
      </c>
      <c r="D107" s="25">
        <v>25033.599999999999</v>
      </c>
      <c r="E107" s="26">
        <f t="shared" si="1"/>
        <v>69.400000000000006</v>
      </c>
    </row>
    <row r="108" spans="1:5" x14ac:dyDescent="0.3">
      <c r="A108" s="6">
        <v>1100</v>
      </c>
      <c r="B108" s="11" t="s">
        <v>90</v>
      </c>
      <c r="C108" s="22">
        <f>SUM(C109:C111)</f>
        <v>243374.52</v>
      </c>
      <c r="D108" s="22">
        <f>SUM(D109:D111)</f>
        <v>159193.79999999999</v>
      </c>
      <c r="E108" s="22">
        <f t="shared" si="1"/>
        <v>65.41</v>
      </c>
    </row>
    <row r="109" spans="1:5" ht="15.6" x14ac:dyDescent="0.3">
      <c r="A109" s="6">
        <v>1101</v>
      </c>
      <c r="B109" s="13" t="s">
        <v>91</v>
      </c>
      <c r="C109" s="24">
        <v>184160.18</v>
      </c>
      <c r="D109" s="25">
        <v>116790.15</v>
      </c>
      <c r="E109" s="26">
        <f t="shared" si="1"/>
        <v>63.42</v>
      </c>
    </row>
    <row r="110" spans="1:5" ht="15.6" x14ac:dyDescent="0.3">
      <c r="A110" s="6">
        <v>1102</v>
      </c>
      <c r="B110" s="13" t="s">
        <v>92</v>
      </c>
      <c r="C110" s="24">
        <v>52625.94</v>
      </c>
      <c r="D110" s="25">
        <v>38127.339999999997</v>
      </c>
      <c r="E110" s="26">
        <f t="shared" si="1"/>
        <v>72.45</v>
      </c>
    </row>
    <row r="111" spans="1:5" ht="27.6" x14ac:dyDescent="0.3">
      <c r="A111" s="6">
        <v>1105</v>
      </c>
      <c r="B111" s="13" t="s">
        <v>93</v>
      </c>
      <c r="C111" s="24">
        <v>6588.4</v>
      </c>
      <c r="D111" s="25">
        <v>4276.3100000000004</v>
      </c>
      <c r="E111" s="26">
        <f t="shared" si="1"/>
        <v>64.91</v>
      </c>
    </row>
    <row r="112" spans="1:5" ht="27.6" x14ac:dyDescent="0.3">
      <c r="A112" s="6">
        <v>1300</v>
      </c>
      <c r="B112" s="11" t="s">
        <v>94</v>
      </c>
      <c r="C112" s="22">
        <f>SUM(C113)</f>
        <v>3200</v>
      </c>
      <c r="D112" s="22">
        <f>SUM(D113)</f>
        <v>0</v>
      </c>
      <c r="E112" s="22">
        <v>0</v>
      </c>
    </row>
    <row r="113" spans="1:5" ht="27.6" x14ac:dyDescent="0.3">
      <c r="A113" s="6">
        <v>1301</v>
      </c>
      <c r="B113" s="13" t="s">
        <v>95</v>
      </c>
      <c r="C113" s="26">
        <v>3200</v>
      </c>
      <c r="D113" s="26">
        <v>0</v>
      </c>
      <c r="E113" s="26">
        <v>0</v>
      </c>
    </row>
    <row r="114" spans="1:5" x14ac:dyDescent="0.3">
      <c r="A114" s="6"/>
      <c r="B114" s="11" t="s">
        <v>96</v>
      </c>
      <c r="C114" s="30">
        <f>C69+C78+C81+C86+C91+C93+C99+C102+C108+C112</f>
        <v>2618535.29</v>
      </c>
      <c r="D114" s="30">
        <f>D69+D78+D81+D86+D91+D93+D99+D102+D108+D112</f>
        <v>1777414.6900000002</v>
      </c>
      <c r="E114" s="22">
        <f>ROUND(D114/C114*100,2)</f>
        <v>67.88</v>
      </c>
    </row>
    <row r="115" spans="1:5" x14ac:dyDescent="0.3">
      <c r="A115" s="6"/>
      <c r="B115" s="11" t="s">
        <v>97</v>
      </c>
      <c r="C115" s="12">
        <f>C67-C114</f>
        <v>-69361.080000000075</v>
      </c>
      <c r="D115" s="12">
        <f>D67-D114</f>
        <v>-443.14000000013039</v>
      </c>
      <c r="E115" s="31" t="s">
        <v>135</v>
      </c>
    </row>
    <row r="116" spans="1:5" x14ac:dyDescent="0.3">
      <c r="A116" s="32"/>
      <c r="B116" s="32"/>
      <c r="C116" s="32"/>
      <c r="D116" s="32"/>
      <c r="E116" s="32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2017-10-27T07:02:46Z</cp:lastPrinted>
  <dcterms:created xsi:type="dcterms:W3CDTF">2016-12-06T08:29:05Z</dcterms:created>
  <dcterms:modified xsi:type="dcterms:W3CDTF">2019-10-17T04:03:43Z</dcterms:modified>
</cp:coreProperties>
</file>