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09.2018" sheetId="1" r:id="rId1"/>
  </sheets>
  <definedNames>
    <definedName name="_xlnm.Print_Titles" localSheetId="0">'исполнение на 01.09.2018'!$6:$7</definedName>
  </definedNames>
  <calcPr fullCalcOnLoad="1"/>
</workbook>
</file>

<file path=xl/sharedStrings.xml><?xml version="1.0" encoding="utf-8"?>
<sst xmlns="http://schemas.openxmlformats.org/spreadsheetml/2006/main" count="113" uniqueCount="93">
  <si>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</si>
  <si>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</si>
  <si>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</si>
  <si>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</si>
  <si>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</si>
  <si>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</si>
  <si>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</si>
  <si>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</si>
  <si>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</si>
  <si>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</si>
  <si>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</si>
  <si>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</si>
  <si>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</si>
  <si>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</si>
  <si>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</si>
  <si>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</si>
  <si>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</si>
  <si>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</si>
  <si>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</si>
  <si>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</si>
  <si>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</si>
  <si>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</si>
  <si>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</si>
  <si>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</si>
  <si>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</si>
  <si>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</si>
  <si>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</si>
  <si>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</si>
  <si>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</si>
  <si>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</si>
  <si>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</si>
  <si>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</si>
  <si>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</si>
  <si>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</si>
  <si>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</si>
  <si>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</si>
  <si>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</si>
  <si>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</si>
  <si>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</si>
  <si>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</si>
  <si>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</si>
  <si>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</si>
  <si>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</si>
  <si>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</si>
  <si>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</si>
  <si>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</si>
  <si>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</si>
  <si>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</si>
  <si>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</si>
  <si>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</si>
  <si>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</si>
  <si>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</si>
  <si>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</si>
  <si>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</si>
  <si>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</si>
  <si>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</si>
  <si>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</si>
  <si>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</si>
  <si>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</si>
  <si>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</si>
  <si>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</si>
  <si>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</si>
  <si>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</si>
  <si>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</si>
  <si>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</si>
  <si>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</si>
  <si>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</si>
  <si>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</si>
  <si>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</si>
  <si>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</si>
  <si>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</si>
  <si>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</si>
  <si>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</si>
  <si>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</si>
  <si>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</si>
  <si>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</si>
  <si>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</si>
  <si>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</si>
  <si>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</si>
  <si>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</si>
  <si>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</si>
  <si>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</si>
  <si>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</si>
  <si>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>Дополнительное образование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</si>
  <si>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</si>
  <si>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</si>
  <si>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</si>
  <si>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</si>
  <si>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Доходы бюджетов городских округов от возврата бюджетными учреждениями остатков субсидий прошлых  лет</t>
  </si>
  <si>
    <t>по состоянию на 01 сентября 2018 года</t>
  </si>
  <si>
    <t>План с учетом изменений на 01.09.2018 года</t>
  </si>
  <si>
    <t>Исполнено на 01.09.2018 года</t>
  </si>
  <si>
    <t>-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</si>
</sst>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3"/>
  <sheetViews>
    <sheetView showGridLines="0" tabSelected="1" zoomScalePageLayoutView="0" workbookViewId="0" topLeftCell="A1">
      <selection activeCell="T94" sqref="T94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0"/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0"/>
      <c r="W2" s="1"/>
      <c r="X2" s="1"/>
    </row>
    <row r="3" spans="1:24" ht="18" customHeight="1">
      <c r="A3" s="49" t="s">
        <v>89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2"/>
      <c r="X3" s="3"/>
    </row>
    <row r="4" spans="1:24" ht="15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3"/>
      <c r="X4" s="3"/>
    </row>
    <row r="5" spans="1:24" ht="1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14.25" customHeight="1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90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2</v>
      </c>
      <c r="R6" s="47" t="s">
        <v>2</v>
      </c>
      <c r="S6" s="47" t="s">
        <v>2</v>
      </c>
      <c r="T6" s="47" t="s">
        <v>91</v>
      </c>
      <c r="U6" s="47" t="s">
        <v>11</v>
      </c>
      <c r="V6" s="47" t="s">
        <v>2</v>
      </c>
      <c r="W6" s="47" t="s">
        <v>2</v>
      </c>
      <c r="X6" s="47" t="s">
        <v>2</v>
      </c>
    </row>
    <row r="7" spans="1:24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.75">
      <c r="A8" s="18" t="s">
        <v>29</v>
      </c>
      <c r="B8" s="9"/>
      <c r="C8" s="9"/>
      <c r="D8" s="9"/>
      <c r="E8" s="9"/>
      <c r="F8" s="42">
        <f>F9+F26</f>
        <v>2388260966.59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1502074649.89</v>
      </c>
      <c r="U8" s="45">
        <f>ROUND(T8/F8*100,2)</f>
        <v>62.89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3">
        <f>SUM(F10+F13+F14+F15+F18+F20+F21+F22+F23+F24+F25)</f>
        <v>497171869.92</v>
      </c>
      <c r="G9" s="43">
        <f aca="true" t="shared" si="0" ref="G9:S9">SUM(G10+G13+G14+G15+G18+G20+G21+G22+G23+G24+G25)</f>
        <v>0</v>
      </c>
      <c r="H9" s="43">
        <f t="shared" si="0"/>
        <v>0</v>
      </c>
      <c r="I9" s="43">
        <f t="shared" si="0"/>
        <v>0</v>
      </c>
      <c r="J9" s="43">
        <f t="shared" si="0"/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0"/>
        <v>0</v>
      </c>
      <c r="P9" s="43">
        <f t="shared" si="0"/>
        <v>0</v>
      </c>
      <c r="Q9" s="43">
        <f t="shared" si="0"/>
        <v>0</v>
      </c>
      <c r="R9" s="43">
        <f t="shared" si="0"/>
        <v>0</v>
      </c>
      <c r="S9" s="43">
        <f t="shared" si="0"/>
        <v>0</v>
      </c>
      <c r="T9" s="43">
        <f>SUM(T10+T13+T14+T15+T18+T19+T20+T21+T22+T23+T24+T25)</f>
        <v>352675562.88000005</v>
      </c>
      <c r="U9" s="41">
        <f>ROUND(T9/F9*100,2)</f>
        <v>70.94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3">
        <f>F11+F12</f>
        <v>339573000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238832003.83</v>
      </c>
      <c r="U10" s="41">
        <f>ROUND(T10/F10*100,2)</f>
        <v>70.33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3">
        <v>22518400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32206318.81</v>
      </c>
      <c r="U11" s="41">
        <f aca="true" t="shared" si="2" ref="U11:U31">ROUND(T11/F11*100,2)</f>
        <v>143.02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3">
        <v>317054600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206625685.02</v>
      </c>
      <c r="U12" s="41">
        <f t="shared" si="2"/>
        <v>65.17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3">
        <v>17489000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12011957.04</v>
      </c>
      <c r="U13" s="41">
        <f t="shared" si="2"/>
        <v>68.68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3">
        <v>25284700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17533212.8</v>
      </c>
      <c r="U14" s="41">
        <f t="shared" si="2"/>
        <v>69.34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3">
        <f>F16+F17</f>
        <v>40521000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18235735.23</v>
      </c>
      <c r="U15" s="41">
        <f t="shared" si="2"/>
        <v>45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3">
        <v>13461900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1998660.55</v>
      </c>
      <c r="U16" s="41">
        <f t="shared" si="2"/>
        <v>14.85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3">
        <v>27059100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16237074.68</v>
      </c>
      <c r="U17" s="41">
        <f t="shared" si="2"/>
        <v>60.01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6441700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6236453.49</v>
      </c>
      <c r="U18" s="41">
        <f t="shared" si="2"/>
        <v>96.81</v>
      </c>
      <c r="V18" s="9"/>
      <c r="W18" s="9"/>
      <c r="X18" s="9"/>
    </row>
    <row r="19" spans="1:24" ht="38.25" customHeight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2756.21</v>
      </c>
      <c r="U19" s="41">
        <v>0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3">
        <v>34849700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27525464.33</v>
      </c>
      <c r="U20" s="41" t="s">
        <v>92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3">
        <v>6977100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8402651.33</v>
      </c>
      <c r="U21" s="41">
        <f t="shared" si="2"/>
        <v>120.43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3">
        <v>1400269.92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2760911.66</v>
      </c>
      <c r="U22" s="41">
        <f t="shared" si="2"/>
        <v>197.17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3">
        <v>20013900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16177814.79</v>
      </c>
      <c r="U23" s="41">
        <f t="shared" si="2"/>
        <v>80.83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3">
        <v>4511300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4491233.13</v>
      </c>
      <c r="U24" s="41">
        <f t="shared" si="2"/>
        <v>99.56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3">
        <v>110200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465369.04</v>
      </c>
      <c r="U25" s="41">
        <f t="shared" si="2"/>
        <v>422.29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3">
        <v>1891089096.67</v>
      </c>
      <c r="G26" s="43">
        <f aca="true" t="shared" si="4" ref="G26:S26">SUM(G27:G31)</f>
        <v>0</v>
      </c>
      <c r="H26" s="43">
        <f t="shared" si="4"/>
        <v>0</v>
      </c>
      <c r="I26" s="43">
        <f t="shared" si="4"/>
        <v>0</v>
      </c>
      <c r="J26" s="43">
        <f t="shared" si="4"/>
        <v>0</v>
      </c>
      <c r="K26" s="43">
        <f t="shared" si="4"/>
        <v>0</v>
      </c>
      <c r="L26" s="43">
        <f t="shared" si="4"/>
        <v>0</v>
      </c>
      <c r="M26" s="43">
        <f t="shared" si="4"/>
        <v>0</v>
      </c>
      <c r="N26" s="43">
        <f t="shared" si="4"/>
        <v>0</v>
      </c>
      <c r="O26" s="43">
        <f t="shared" si="4"/>
        <v>0</v>
      </c>
      <c r="P26" s="43">
        <f t="shared" si="4"/>
        <v>0</v>
      </c>
      <c r="Q26" s="43">
        <f t="shared" si="4"/>
        <v>0</v>
      </c>
      <c r="R26" s="43">
        <f t="shared" si="4"/>
        <v>0</v>
      </c>
      <c r="S26" s="43">
        <f t="shared" si="4"/>
        <v>0</v>
      </c>
      <c r="T26" s="43">
        <v>1149399087.01</v>
      </c>
      <c r="U26" s="41">
        <f t="shared" si="2"/>
        <v>60.78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3">
        <v>1890343800.9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1150524479.25</v>
      </c>
      <c r="U27" s="41">
        <f t="shared" si="2"/>
        <v>60.86</v>
      </c>
      <c r="V27" s="9"/>
      <c r="W27" s="9"/>
      <c r="X27" s="9"/>
    </row>
    <row r="28" spans="1:24" ht="14.25" customHeight="1">
      <c r="A28" s="15" t="s">
        <v>27</v>
      </c>
      <c r="B28" s="9"/>
      <c r="C28" s="9"/>
      <c r="D28" s="9"/>
      <c r="E28" s="9"/>
      <c r="F28" s="43">
        <v>2105040.78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1976295.78</v>
      </c>
      <c r="U28" s="41">
        <f t="shared" si="2"/>
        <v>93.88</v>
      </c>
      <c r="V28" s="9"/>
      <c r="W28" s="9"/>
      <c r="X28" s="9"/>
    </row>
    <row r="29" spans="1:24" ht="89.25" hidden="1">
      <c r="A29" s="15" t="s">
        <v>85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38.25">
      <c r="A30" s="15" t="s">
        <v>88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6000</v>
      </c>
      <c r="U30" s="41" t="s">
        <v>92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-1359745.01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-3107688.02</v>
      </c>
      <c r="U31" s="41">
        <f t="shared" si="2"/>
        <v>228.55</v>
      </c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SUM(F35,F44,F46,F51,F56,F58,F64,F67,F73,F77)</f>
        <v>2453553117.68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SUM(T35,T44,T46,T51,T56,T58,T64,T67,T73,T77)</f>
        <v>1496577928.08</v>
      </c>
      <c r="U34" s="30">
        <f aca="true" t="shared" si="5" ref="U34:U78">ROUND(T34/F34*100,2)</f>
        <v>61</v>
      </c>
      <c r="V34" s="9"/>
      <c r="W34" s="9"/>
      <c r="X34" s="9"/>
    </row>
    <row r="35" spans="1:24" ht="24" customHeight="1">
      <c r="A35" s="29" t="s">
        <v>74</v>
      </c>
      <c r="B35" s="5"/>
      <c r="C35" s="5"/>
      <c r="D35" s="5"/>
      <c r="E35" s="5"/>
      <c r="F35" s="32">
        <f>SUM(F36:F43)</f>
        <v>140036265.09</v>
      </c>
      <c r="G35" s="32">
        <f aca="true" t="shared" si="6" ref="G35:T35">SUM(G36:G43)</f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82908807.3</v>
      </c>
      <c r="U35" s="30">
        <f t="shared" si="5"/>
        <v>59.21</v>
      </c>
      <c r="V35" s="6">
        <v>0</v>
      </c>
      <c r="W35" s="7">
        <v>0</v>
      </c>
      <c r="X35" s="6">
        <v>0</v>
      </c>
    </row>
    <row r="36" spans="1:24" ht="38.25" outlineLevel="1">
      <c r="A36" s="11" t="s">
        <v>42</v>
      </c>
      <c r="B36" s="5"/>
      <c r="C36" s="5"/>
      <c r="D36" s="5"/>
      <c r="E36" s="5"/>
      <c r="F36" s="31">
        <v>1595670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1080817.76</v>
      </c>
      <c r="U36" s="30">
        <f t="shared" si="5"/>
        <v>67.73</v>
      </c>
      <c r="V36" s="6">
        <v>0</v>
      </c>
      <c r="W36" s="7">
        <v>0</v>
      </c>
      <c r="X36" s="6">
        <v>0</v>
      </c>
    </row>
    <row r="37" spans="1:24" ht="63.75" outlineLevel="1">
      <c r="A37" s="11" t="s">
        <v>43</v>
      </c>
      <c r="B37" s="5"/>
      <c r="C37" s="5"/>
      <c r="D37" s="5"/>
      <c r="E37" s="5"/>
      <c r="F37" s="31">
        <v>6030858.08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3905549.26</v>
      </c>
      <c r="U37" s="30">
        <f t="shared" si="5"/>
        <v>64.76</v>
      </c>
      <c r="V37" s="6">
        <v>0</v>
      </c>
      <c r="W37" s="7">
        <v>0</v>
      </c>
      <c r="X37" s="6">
        <v>0</v>
      </c>
    </row>
    <row r="38" spans="1:24" ht="62.25" customHeight="1" outlineLevel="1">
      <c r="A38" s="11" t="s">
        <v>44</v>
      </c>
      <c r="B38" s="5"/>
      <c r="C38" s="5"/>
      <c r="D38" s="5"/>
      <c r="E38" s="5"/>
      <c r="F38" s="31">
        <v>52526153.92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31533303.74</v>
      </c>
      <c r="U38" s="30">
        <f t="shared" si="5"/>
        <v>60.03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81</v>
      </c>
      <c r="B39" s="5"/>
      <c r="C39" s="5"/>
      <c r="D39" s="5"/>
      <c r="E39" s="5"/>
      <c r="F39" s="31">
        <v>93600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93600</v>
      </c>
      <c r="U39" s="30">
        <f t="shared" si="5"/>
        <v>100</v>
      </c>
      <c r="V39" s="6"/>
      <c r="W39" s="7"/>
      <c r="X39" s="6"/>
    </row>
    <row r="40" spans="1:24" ht="51" outlineLevel="1">
      <c r="A40" s="11" t="s">
        <v>45</v>
      </c>
      <c r="B40" s="5"/>
      <c r="C40" s="5"/>
      <c r="D40" s="5"/>
      <c r="E40" s="5"/>
      <c r="F40" s="31">
        <v>13529400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8703928.82</v>
      </c>
      <c r="U40" s="30">
        <f t="shared" si="5"/>
        <v>64.33</v>
      </c>
      <c r="V40" s="6">
        <v>0</v>
      </c>
      <c r="W40" s="7">
        <v>0</v>
      </c>
      <c r="X40" s="6">
        <v>0</v>
      </c>
    </row>
    <row r="41" spans="1:24" ht="30" customHeight="1" outlineLevel="1">
      <c r="A41" s="11" t="s">
        <v>46</v>
      </c>
      <c r="B41" s="5"/>
      <c r="C41" s="5"/>
      <c r="D41" s="5"/>
      <c r="E41" s="5"/>
      <c r="F41" s="31">
        <v>9100000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9100000</v>
      </c>
      <c r="U41" s="30">
        <f t="shared" si="5"/>
        <v>100</v>
      </c>
      <c r="V41" s="6">
        <v>0</v>
      </c>
      <c r="W41" s="7">
        <v>0</v>
      </c>
      <c r="X41" s="6">
        <v>0</v>
      </c>
    </row>
    <row r="42" spans="1:24" ht="21.75" customHeight="1" outlineLevel="1">
      <c r="A42" s="11" t="s">
        <v>47</v>
      </c>
      <c r="B42" s="5"/>
      <c r="C42" s="5"/>
      <c r="D42" s="5"/>
      <c r="E42" s="5"/>
      <c r="F42" s="31">
        <v>950000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>
        <f t="shared" si="5"/>
        <v>0</v>
      </c>
      <c r="V42" s="6">
        <v>0</v>
      </c>
      <c r="W42" s="7">
        <v>0</v>
      </c>
      <c r="X42" s="6">
        <v>0</v>
      </c>
    </row>
    <row r="43" spans="1:24" ht="21.75" customHeight="1" outlineLevel="1">
      <c r="A43" s="11" t="s">
        <v>48</v>
      </c>
      <c r="B43" s="5"/>
      <c r="C43" s="5"/>
      <c r="D43" s="5"/>
      <c r="E43" s="5"/>
      <c r="F43" s="31">
        <v>56210583.09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28491607.72</v>
      </c>
      <c r="U43" s="30">
        <f t="shared" si="5"/>
        <v>50.69</v>
      </c>
      <c r="V43" s="6">
        <v>0</v>
      </c>
      <c r="W43" s="7">
        <v>0</v>
      </c>
      <c r="X43" s="6">
        <v>0</v>
      </c>
    </row>
    <row r="44" spans="1:24" ht="38.25">
      <c r="A44" s="29" t="s">
        <v>3</v>
      </c>
      <c r="B44" s="5"/>
      <c r="C44" s="5"/>
      <c r="D44" s="5"/>
      <c r="E44" s="5"/>
      <c r="F44" s="32">
        <f>F45</f>
        <v>18584410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f>T45</f>
        <v>10684044.45</v>
      </c>
      <c r="U44" s="30">
        <f t="shared" si="5"/>
        <v>57.49</v>
      </c>
      <c r="V44" s="6">
        <v>0</v>
      </c>
      <c r="W44" s="7">
        <v>0</v>
      </c>
      <c r="X44" s="6">
        <v>0</v>
      </c>
    </row>
    <row r="45" spans="1:24" ht="51" outlineLevel="1">
      <c r="A45" s="11" t="s">
        <v>49</v>
      </c>
      <c r="B45" s="5"/>
      <c r="C45" s="5"/>
      <c r="D45" s="5"/>
      <c r="E45" s="5"/>
      <c r="F45" s="31">
        <v>18584410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10684044.45</v>
      </c>
      <c r="U45" s="30">
        <f t="shared" si="5"/>
        <v>57.49</v>
      </c>
      <c r="V45" s="6">
        <v>0</v>
      </c>
      <c r="W45" s="7">
        <v>0</v>
      </c>
      <c r="X45" s="6">
        <v>0</v>
      </c>
    </row>
    <row r="46" spans="1:24" ht="15">
      <c r="A46" s="13" t="s">
        <v>4</v>
      </c>
      <c r="B46" s="5"/>
      <c r="C46" s="5"/>
      <c r="D46" s="5"/>
      <c r="E46" s="5"/>
      <c r="F46" s="32">
        <f>SUM(F47:F50)</f>
        <v>273716906.82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f>SUM(T47:T50)</f>
        <v>149230756.72</v>
      </c>
      <c r="U46" s="30">
        <f t="shared" si="5"/>
        <v>54.52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50</v>
      </c>
      <c r="B47" s="5"/>
      <c r="C47" s="5"/>
      <c r="D47" s="5"/>
      <c r="E47" s="5"/>
      <c r="F47" s="31">
        <v>6648210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4282968.77</v>
      </c>
      <c r="U47" s="30">
        <f t="shared" si="5"/>
        <v>64.42</v>
      </c>
      <c r="V47" s="6">
        <v>0</v>
      </c>
      <c r="W47" s="7">
        <v>0</v>
      </c>
      <c r="X47" s="6">
        <v>0</v>
      </c>
    </row>
    <row r="48" spans="1:24" ht="15" outlineLevel="1">
      <c r="A48" s="14" t="s">
        <v>51</v>
      </c>
      <c r="B48" s="5"/>
      <c r="C48" s="5"/>
      <c r="D48" s="5"/>
      <c r="E48" s="5"/>
      <c r="F48" s="31">
        <v>82586000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54719160.69</v>
      </c>
      <c r="U48" s="30">
        <f t="shared" si="5"/>
        <v>66.26</v>
      </c>
      <c r="V48" s="6">
        <v>0</v>
      </c>
      <c r="W48" s="7">
        <v>0</v>
      </c>
      <c r="X48" s="6">
        <v>0</v>
      </c>
    </row>
    <row r="49" spans="1:24" ht="15" outlineLevel="1">
      <c r="A49" s="14" t="s">
        <v>52</v>
      </c>
      <c r="B49" s="5"/>
      <c r="C49" s="5"/>
      <c r="D49" s="5"/>
      <c r="E49" s="5"/>
      <c r="F49" s="31">
        <v>173122816.82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85130507.74</v>
      </c>
      <c r="U49" s="30">
        <f t="shared" si="5"/>
        <v>49.17</v>
      </c>
      <c r="V49" s="6">
        <v>0</v>
      </c>
      <c r="W49" s="7">
        <v>0</v>
      </c>
      <c r="X49" s="6">
        <v>0</v>
      </c>
    </row>
    <row r="50" spans="1:24" ht="25.5" outlineLevel="1">
      <c r="A50" s="14" t="s">
        <v>53</v>
      </c>
      <c r="B50" s="5"/>
      <c r="C50" s="5"/>
      <c r="D50" s="5"/>
      <c r="E50" s="5"/>
      <c r="F50" s="31">
        <v>11359880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5098119.52</v>
      </c>
      <c r="U50" s="30">
        <f t="shared" si="5"/>
        <v>44.88</v>
      </c>
      <c r="V50" s="6">
        <v>0</v>
      </c>
      <c r="W50" s="7">
        <v>0</v>
      </c>
      <c r="X50" s="6">
        <v>0</v>
      </c>
    </row>
    <row r="51" spans="1:24" ht="25.5">
      <c r="A51" s="29" t="s">
        <v>73</v>
      </c>
      <c r="B51" s="5"/>
      <c r="C51" s="5"/>
      <c r="D51" s="5"/>
      <c r="E51" s="5"/>
      <c r="F51" s="32">
        <f>SUM(F52:F55)</f>
        <v>187408851.81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f>SUM(T52:T55)</f>
        <v>73708729.1</v>
      </c>
      <c r="U51" s="30">
        <f t="shared" si="5"/>
        <v>39.33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54</v>
      </c>
      <c r="B52" s="5"/>
      <c r="C52" s="5"/>
      <c r="D52" s="5"/>
      <c r="E52" s="5"/>
      <c r="F52" s="31">
        <v>17859382.31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9366460.73</v>
      </c>
      <c r="U52" s="30">
        <f t="shared" si="5"/>
        <v>52.45</v>
      </c>
      <c r="V52" s="6">
        <v>0</v>
      </c>
      <c r="W52" s="7">
        <v>0</v>
      </c>
      <c r="X52" s="6">
        <v>0</v>
      </c>
    </row>
    <row r="53" spans="1:24" ht="15" outlineLevel="1">
      <c r="A53" s="11" t="s">
        <v>55</v>
      </c>
      <c r="B53" s="5"/>
      <c r="C53" s="5"/>
      <c r="D53" s="5"/>
      <c r="E53" s="5"/>
      <c r="F53" s="31">
        <v>25500681.7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4156797.02</v>
      </c>
      <c r="U53" s="30">
        <f t="shared" si="5"/>
        <v>16.3</v>
      </c>
      <c r="V53" s="6">
        <v>0</v>
      </c>
      <c r="W53" s="7">
        <v>0</v>
      </c>
      <c r="X53" s="6">
        <v>0</v>
      </c>
    </row>
    <row r="54" spans="1:24" ht="15" outlineLevel="1">
      <c r="A54" s="11" t="s">
        <v>56</v>
      </c>
      <c r="B54" s="5"/>
      <c r="C54" s="5"/>
      <c r="D54" s="5"/>
      <c r="E54" s="5"/>
      <c r="F54" s="31">
        <v>107367268.8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36511192.98</v>
      </c>
      <c r="U54" s="30">
        <f t="shared" si="5"/>
        <v>34.01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57</v>
      </c>
      <c r="B55" s="5"/>
      <c r="C55" s="5"/>
      <c r="D55" s="5"/>
      <c r="E55" s="5"/>
      <c r="F55" s="31">
        <v>36681519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23674278.37</v>
      </c>
      <c r="U55" s="30">
        <f t="shared" si="5"/>
        <v>64.54</v>
      </c>
      <c r="V55" s="6">
        <v>0</v>
      </c>
      <c r="W55" s="7">
        <v>0</v>
      </c>
      <c r="X55" s="6">
        <v>0</v>
      </c>
    </row>
    <row r="56" spans="1:24" ht="15">
      <c r="A56" s="4" t="s">
        <v>5</v>
      </c>
      <c r="B56" s="5"/>
      <c r="C56" s="5"/>
      <c r="D56" s="5"/>
      <c r="E56" s="5"/>
      <c r="F56" s="32">
        <f>F57</f>
        <v>4707680</v>
      </c>
      <c r="G56" s="32">
        <f aca="true" t="shared" si="7" ref="G56:T56">G57</f>
        <v>0</v>
      </c>
      <c r="H56" s="32">
        <f t="shared" si="7"/>
        <v>0</v>
      </c>
      <c r="I56" s="32">
        <f t="shared" si="7"/>
        <v>0</v>
      </c>
      <c r="J56" s="32">
        <f t="shared" si="7"/>
        <v>0</v>
      </c>
      <c r="K56" s="32">
        <f t="shared" si="7"/>
        <v>0</v>
      </c>
      <c r="L56" s="32">
        <f t="shared" si="7"/>
        <v>0</v>
      </c>
      <c r="M56" s="32">
        <f t="shared" si="7"/>
        <v>0</v>
      </c>
      <c r="N56" s="32">
        <f t="shared" si="7"/>
        <v>0</v>
      </c>
      <c r="O56" s="32">
        <f t="shared" si="7"/>
        <v>0</v>
      </c>
      <c r="P56" s="32">
        <f t="shared" si="7"/>
        <v>0</v>
      </c>
      <c r="Q56" s="32">
        <f t="shared" si="7"/>
        <v>0</v>
      </c>
      <c r="R56" s="32">
        <f t="shared" si="7"/>
        <v>0</v>
      </c>
      <c r="S56" s="32">
        <f t="shared" si="7"/>
        <v>0</v>
      </c>
      <c r="T56" s="32">
        <f t="shared" si="7"/>
        <v>2881512.97</v>
      </c>
      <c r="U56" s="30">
        <f t="shared" si="5"/>
        <v>61.21</v>
      </c>
      <c r="V56" s="6">
        <v>0</v>
      </c>
      <c r="W56" s="7">
        <v>0</v>
      </c>
      <c r="X56" s="6">
        <v>0</v>
      </c>
    </row>
    <row r="57" spans="1:24" ht="25.5" outlineLevel="1">
      <c r="A57" s="11" t="s">
        <v>58</v>
      </c>
      <c r="B57" s="5"/>
      <c r="C57" s="5"/>
      <c r="D57" s="5"/>
      <c r="E57" s="5"/>
      <c r="F57" s="31">
        <v>4707680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2881512.97</v>
      </c>
      <c r="U57" s="30">
        <f t="shared" si="5"/>
        <v>61.21</v>
      </c>
      <c r="V57" s="6">
        <v>0</v>
      </c>
      <c r="W57" s="7">
        <v>0</v>
      </c>
      <c r="X57" s="6">
        <v>0</v>
      </c>
    </row>
    <row r="58" spans="1:24" ht="15">
      <c r="A58" s="4" t="s">
        <v>6</v>
      </c>
      <c r="B58" s="5"/>
      <c r="C58" s="5"/>
      <c r="D58" s="5"/>
      <c r="E58" s="5"/>
      <c r="F58" s="32">
        <f>SUM(F59:F63)</f>
        <v>1342260713.04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f>SUM(T59:T63)</f>
        <v>860686443.18</v>
      </c>
      <c r="U58" s="30">
        <f t="shared" si="5"/>
        <v>64.12</v>
      </c>
      <c r="V58" s="6">
        <v>0</v>
      </c>
      <c r="W58" s="7">
        <v>0</v>
      </c>
      <c r="X58" s="6">
        <v>0</v>
      </c>
    </row>
    <row r="59" spans="1:24" ht="15" outlineLevel="1">
      <c r="A59" s="11" t="s">
        <v>59</v>
      </c>
      <c r="B59" s="5"/>
      <c r="C59" s="5"/>
      <c r="D59" s="5"/>
      <c r="E59" s="5"/>
      <c r="F59" s="31">
        <v>588116703.06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372443346.99</v>
      </c>
      <c r="U59" s="30">
        <f t="shared" si="5"/>
        <v>63.33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60</v>
      </c>
      <c r="B60" s="5"/>
      <c r="C60" s="5"/>
      <c r="D60" s="5"/>
      <c r="E60" s="5"/>
      <c r="F60" s="31">
        <v>463092381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300155591.1</v>
      </c>
      <c r="U60" s="30">
        <f t="shared" si="5"/>
        <v>64.82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83</v>
      </c>
      <c r="B61" s="5"/>
      <c r="C61" s="5"/>
      <c r="D61" s="5"/>
      <c r="E61" s="5"/>
      <c r="F61" s="31">
        <v>199152780.98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131121145.91</v>
      </c>
      <c r="U61" s="30">
        <f t="shared" si="5"/>
        <v>65.84</v>
      </c>
      <c r="V61" s="6"/>
      <c r="W61" s="7"/>
      <c r="X61" s="6"/>
    </row>
    <row r="62" spans="1:24" ht="15" outlineLevel="1">
      <c r="A62" s="11" t="s">
        <v>84</v>
      </c>
      <c r="B62" s="5"/>
      <c r="C62" s="5"/>
      <c r="D62" s="5"/>
      <c r="E62" s="5"/>
      <c r="F62" s="31">
        <v>33572971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23803321.5</v>
      </c>
      <c r="U62" s="30">
        <f t="shared" si="5"/>
        <v>70.9</v>
      </c>
      <c r="V62" s="6">
        <v>0</v>
      </c>
      <c r="W62" s="7">
        <v>0</v>
      </c>
      <c r="X62" s="6">
        <v>0</v>
      </c>
    </row>
    <row r="63" spans="1:24" ht="15" outlineLevel="1">
      <c r="A63" s="11" t="s">
        <v>61</v>
      </c>
      <c r="B63" s="5"/>
      <c r="C63" s="5"/>
      <c r="D63" s="5"/>
      <c r="E63" s="5"/>
      <c r="F63" s="31">
        <v>58325877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33163037.68</v>
      </c>
      <c r="U63" s="30">
        <f t="shared" si="5"/>
        <v>56.86</v>
      </c>
      <c r="V63" s="6">
        <v>0</v>
      </c>
      <c r="W63" s="7">
        <v>0</v>
      </c>
      <c r="X63" s="6">
        <v>0</v>
      </c>
    </row>
    <row r="64" spans="1:24" ht="15">
      <c r="A64" s="4" t="s">
        <v>7</v>
      </c>
      <c r="B64" s="5"/>
      <c r="C64" s="5"/>
      <c r="D64" s="5"/>
      <c r="E64" s="5"/>
      <c r="F64" s="32">
        <f>F65+F66</f>
        <v>175325444.23000002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f>T65+T66</f>
        <v>125248303.54</v>
      </c>
      <c r="U64" s="30">
        <f t="shared" si="5"/>
        <v>71.44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62</v>
      </c>
      <c r="B65" s="5"/>
      <c r="C65" s="5"/>
      <c r="D65" s="5"/>
      <c r="E65" s="5"/>
      <c r="F65" s="31">
        <v>127183633.64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91705282.98</v>
      </c>
      <c r="U65" s="30">
        <f t="shared" si="5"/>
        <v>72.1</v>
      </c>
      <c r="V65" s="6">
        <v>0</v>
      </c>
      <c r="W65" s="7">
        <v>0</v>
      </c>
      <c r="X65" s="6">
        <v>0</v>
      </c>
    </row>
    <row r="66" spans="1:24" ht="25.5" outlineLevel="1">
      <c r="A66" s="11" t="s">
        <v>77</v>
      </c>
      <c r="B66" s="5"/>
      <c r="C66" s="5"/>
      <c r="D66" s="5"/>
      <c r="E66" s="5"/>
      <c r="F66" s="31">
        <v>48141810.59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33543020.56</v>
      </c>
      <c r="U66" s="30">
        <f t="shared" si="5"/>
        <v>69.68</v>
      </c>
      <c r="V66" s="6"/>
      <c r="W66" s="7"/>
      <c r="X66" s="6"/>
    </row>
    <row r="67" spans="1:24" ht="15">
      <c r="A67" s="4" t="s">
        <v>8</v>
      </c>
      <c r="B67" s="5"/>
      <c r="C67" s="5"/>
      <c r="D67" s="5"/>
      <c r="E67" s="5"/>
      <c r="F67" s="32">
        <f>SUM(F68:F72)</f>
        <v>128961761.69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f>SUM(T68:T72)</f>
        <v>81908577.79</v>
      </c>
      <c r="U67" s="30">
        <f t="shared" si="5"/>
        <v>63.51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63</v>
      </c>
      <c r="B68" s="5"/>
      <c r="C68" s="5"/>
      <c r="D68" s="5"/>
      <c r="E68" s="5"/>
      <c r="F68" s="31">
        <v>2972000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1736981.78</v>
      </c>
      <c r="U68" s="30">
        <f t="shared" si="5"/>
        <v>58.44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64</v>
      </c>
      <c r="B69" s="5"/>
      <c r="C69" s="5"/>
      <c r="D69" s="5"/>
      <c r="E69" s="5"/>
      <c r="F69" s="31">
        <v>54083030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34684014.49</v>
      </c>
      <c r="U69" s="30">
        <f t="shared" si="5"/>
        <v>64.13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65</v>
      </c>
      <c r="B70" s="5"/>
      <c r="C70" s="5"/>
      <c r="D70" s="5"/>
      <c r="E70" s="5"/>
      <c r="F70" s="31">
        <v>26206371.69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16779901.15</v>
      </c>
      <c r="U70" s="30">
        <f t="shared" si="5"/>
        <v>64.03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66</v>
      </c>
      <c r="B71" s="5"/>
      <c r="C71" s="5"/>
      <c r="D71" s="5"/>
      <c r="E71" s="5"/>
      <c r="F71" s="31">
        <v>15211000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8543109.45</v>
      </c>
      <c r="U71" s="30">
        <f t="shared" si="5"/>
        <v>56.16</v>
      </c>
      <c r="V71" s="6">
        <v>0</v>
      </c>
      <c r="W71" s="7">
        <v>0</v>
      </c>
      <c r="X71" s="6">
        <v>0</v>
      </c>
    </row>
    <row r="72" spans="1:24" ht="25.5" outlineLevel="1">
      <c r="A72" s="11" t="s">
        <v>67</v>
      </c>
      <c r="B72" s="5"/>
      <c r="C72" s="5"/>
      <c r="D72" s="5"/>
      <c r="E72" s="5"/>
      <c r="F72" s="31">
        <v>30489360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20164570.92</v>
      </c>
      <c r="U72" s="30">
        <f t="shared" si="5"/>
        <v>66.14</v>
      </c>
      <c r="V72" s="6">
        <v>0</v>
      </c>
      <c r="W72" s="7">
        <v>0</v>
      </c>
      <c r="X72" s="6">
        <v>0</v>
      </c>
    </row>
    <row r="73" spans="1:24" ht="15">
      <c r="A73" s="4" t="s">
        <v>9</v>
      </c>
      <c r="B73" s="5"/>
      <c r="C73" s="5"/>
      <c r="D73" s="5"/>
      <c r="E73" s="5"/>
      <c r="F73" s="32">
        <f>SUM(F74:F76)</f>
        <v>179351085.00000003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f>SUM(T74:T76)</f>
        <v>109320753.03</v>
      </c>
      <c r="U73" s="30">
        <f t="shared" si="5"/>
        <v>60.95</v>
      </c>
      <c r="V73" s="6">
        <v>0</v>
      </c>
      <c r="W73" s="7">
        <v>0</v>
      </c>
      <c r="X73" s="6">
        <v>0</v>
      </c>
    </row>
    <row r="74" spans="1:24" ht="15" outlineLevel="1">
      <c r="A74" s="11" t="s">
        <v>68</v>
      </c>
      <c r="B74" s="5"/>
      <c r="C74" s="5"/>
      <c r="D74" s="5"/>
      <c r="E74" s="5"/>
      <c r="F74" s="31">
        <v>123323625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74331942.87</v>
      </c>
      <c r="U74" s="30">
        <f t="shared" si="5"/>
        <v>60.27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69</v>
      </c>
      <c r="B75" s="5"/>
      <c r="C75" s="5"/>
      <c r="D75" s="5"/>
      <c r="E75" s="5"/>
      <c r="F75" s="31">
        <v>49411377.67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30824769.89</v>
      </c>
      <c r="U75" s="30">
        <f t="shared" si="5"/>
        <v>62.38</v>
      </c>
      <c r="V75" s="6">
        <v>0</v>
      </c>
      <c r="W75" s="7">
        <v>0</v>
      </c>
      <c r="X75" s="6">
        <v>0</v>
      </c>
    </row>
    <row r="76" spans="1:24" ht="25.5" outlineLevel="1">
      <c r="A76" s="11" t="s">
        <v>70</v>
      </c>
      <c r="B76" s="5"/>
      <c r="C76" s="5"/>
      <c r="D76" s="5"/>
      <c r="E76" s="5"/>
      <c r="F76" s="31">
        <v>6616082.33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4164040.27</v>
      </c>
      <c r="U76" s="30">
        <f t="shared" si="5"/>
        <v>62.94</v>
      </c>
      <c r="V76" s="6">
        <v>0</v>
      </c>
      <c r="W76" s="7">
        <v>0</v>
      </c>
      <c r="X76" s="6">
        <v>0</v>
      </c>
    </row>
    <row r="77" spans="1:24" ht="30" customHeight="1">
      <c r="A77" s="12" t="s">
        <v>72</v>
      </c>
      <c r="B77" s="5"/>
      <c r="C77" s="5"/>
      <c r="D77" s="5"/>
      <c r="E77" s="5"/>
      <c r="F77" s="32">
        <f>F78</f>
        <v>3200000</v>
      </c>
      <c r="G77" s="32">
        <f aca="true" t="shared" si="8" ref="G77:T77">G78</f>
        <v>0</v>
      </c>
      <c r="H77" s="32">
        <f t="shared" si="8"/>
        <v>0</v>
      </c>
      <c r="I77" s="32">
        <f t="shared" si="8"/>
        <v>0</v>
      </c>
      <c r="J77" s="32">
        <f t="shared" si="8"/>
        <v>0</v>
      </c>
      <c r="K77" s="32">
        <f t="shared" si="8"/>
        <v>0</v>
      </c>
      <c r="L77" s="32">
        <f t="shared" si="8"/>
        <v>0</v>
      </c>
      <c r="M77" s="32">
        <f t="shared" si="8"/>
        <v>0</v>
      </c>
      <c r="N77" s="32">
        <f t="shared" si="8"/>
        <v>0</v>
      </c>
      <c r="O77" s="32">
        <f t="shared" si="8"/>
        <v>0</v>
      </c>
      <c r="P77" s="32">
        <f t="shared" si="8"/>
        <v>0</v>
      </c>
      <c r="Q77" s="32">
        <f t="shared" si="8"/>
        <v>0</v>
      </c>
      <c r="R77" s="32">
        <f t="shared" si="8"/>
        <v>0</v>
      </c>
      <c r="S77" s="32">
        <f t="shared" si="8"/>
        <v>0</v>
      </c>
      <c r="T77" s="32">
        <f t="shared" si="8"/>
        <v>0</v>
      </c>
      <c r="U77" s="30">
        <f t="shared" si="5"/>
        <v>0</v>
      </c>
      <c r="V77" s="6">
        <v>0</v>
      </c>
      <c r="W77" s="7">
        <v>0</v>
      </c>
      <c r="X77" s="6">
        <v>0</v>
      </c>
    </row>
    <row r="78" spans="1:24" ht="34.5" customHeight="1" outlineLevel="1">
      <c r="A78" s="11" t="s">
        <v>71</v>
      </c>
      <c r="B78" s="5"/>
      <c r="C78" s="5"/>
      <c r="D78" s="5"/>
      <c r="E78" s="5"/>
      <c r="F78" s="31">
        <v>3200000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0">
        <f t="shared" si="5"/>
        <v>0</v>
      </c>
      <c r="V78" s="6">
        <v>0</v>
      </c>
      <c r="W78" s="7">
        <v>0</v>
      </c>
      <c r="X78" s="6">
        <v>0</v>
      </c>
    </row>
    <row r="79" spans="1:24" ht="39.75" customHeight="1" outlineLevel="1">
      <c r="A79" s="28" t="s">
        <v>80</v>
      </c>
      <c r="B79" s="5"/>
      <c r="C79" s="5"/>
      <c r="D79" s="5"/>
      <c r="E79" s="5"/>
      <c r="F79" s="32">
        <f aca="true" t="shared" si="9" ref="F79:T79">F8-F34</f>
        <v>-65292151.089999676</v>
      </c>
      <c r="G79" s="32">
        <f t="shared" si="9"/>
        <v>0</v>
      </c>
      <c r="H79" s="32">
        <f t="shared" si="9"/>
        <v>0</v>
      </c>
      <c r="I79" s="32">
        <f t="shared" si="9"/>
        <v>0</v>
      </c>
      <c r="J79" s="32">
        <f t="shared" si="9"/>
        <v>0</v>
      </c>
      <c r="K79" s="32">
        <f t="shared" si="9"/>
        <v>0</v>
      </c>
      <c r="L79" s="32">
        <f t="shared" si="9"/>
        <v>0</v>
      </c>
      <c r="M79" s="32">
        <f t="shared" si="9"/>
        <v>0</v>
      </c>
      <c r="N79" s="32">
        <f t="shared" si="9"/>
        <v>0</v>
      </c>
      <c r="O79" s="32">
        <f t="shared" si="9"/>
        <v>0</v>
      </c>
      <c r="P79" s="32">
        <f t="shared" si="9"/>
        <v>0</v>
      </c>
      <c r="Q79" s="32">
        <f t="shared" si="9"/>
        <v>0</v>
      </c>
      <c r="R79" s="32">
        <f t="shared" si="9"/>
        <v>0</v>
      </c>
      <c r="S79" s="32">
        <f t="shared" si="9"/>
        <v>0</v>
      </c>
      <c r="T79" s="32">
        <f t="shared" si="9"/>
        <v>5496721.810000181</v>
      </c>
      <c r="U79" s="20"/>
      <c r="V79" s="24"/>
      <c r="W79" s="25"/>
      <c r="X79" s="24"/>
    </row>
    <row r="80" spans="1:24" ht="45" customHeight="1">
      <c r="A80" s="23" t="s">
        <v>33</v>
      </c>
      <c r="B80" s="21"/>
      <c r="C80" s="21"/>
      <c r="D80" s="21"/>
      <c r="E80" s="21"/>
      <c r="F80" s="33">
        <f>SUM(F81,F84,F89,F87,F86)</f>
        <v>65292151.089999676</v>
      </c>
      <c r="G80" s="33">
        <f aca="true" t="shared" si="10" ref="G80:T80">SUM(G81,G89,G87,G86)</f>
        <v>0</v>
      </c>
      <c r="H80" s="33">
        <f t="shared" si="10"/>
        <v>0</v>
      </c>
      <c r="I80" s="33">
        <f t="shared" si="10"/>
        <v>0</v>
      </c>
      <c r="J80" s="33">
        <f t="shared" si="10"/>
        <v>0</v>
      </c>
      <c r="K80" s="33">
        <f t="shared" si="10"/>
        <v>0</v>
      </c>
      <c r="L80" s="33">
        <f t="shared" si="10"/>
        <v>0</v>
      </c>
      <c r="M80" s="33">
        <f t="shared" si="10"/>
        <v>0</v>
      </c>
      <c r="N80" s="33">
        <f t="shared" si="10"/>
        <v>0</v>
      </c>
      <c r="O80" s="33">
        <f t="shared" si="10"/>
        <v>0</v>
      </c>
      <c r="P80" s="33">
        <f t="shared" si="10"/>
        <v>0</v>
      </c>
      <c r="Q80" s="33">
        <f t="shared" si="10"/>
        <v>0</v>
      </c>
      <c r="R80" s="33">
        <f t="shared" si="10"/>
        <v>0</v>
      </c>
      <c r="S80" s="33">
        <f t="shared" si="10"/>
        <v>0</v>
      </c>
      <c r="T80" s="33">
        <f t="shared" si="10"/>
        <v>-5496721.809999809</v>
      </c>
      <c r="U80" s="20"/>
      <c r="V80" s="1"/>
      <c r="W80" s="1"/>
      <c r="X80" s="1"/>
    </row>
    <row r="81" spans="1:24" ht="26.25">
      <c r="A81" s="22" t="s">
        <v>34</v>
      </c>
      <c r="B81" s="22"/>
      <c r="C81" s="22"/>
      <c r="D81" s="22"/>
      <c r="E81" s="22"/>
      <c r="F81" s="34">
        <v>0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>
        <f>SUM(T82,T83)</f>
        <v>0</v>
      </c>
      <c r="U81" s="20"/>
      <c r="V81" s="8"/>
      <c r="W81" s="8"/>
      <c r="X81" s="8"/>
    </row>
    <row r="82" spans="1:21" ht="39">
      <c r="A82" s="26" t="s">
        <v>35</v>
      </c>
      <c r="B82" s="27"/>
      <c r="C82" s="27"/>
      <c r="D82" s="27"/>
      <c r="E82" s="27"/>
      <c r="F82" s="35">
        <v>29050000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5">
        <v>0</v>
      </c>
      <c r="U82" s="20"/>
    </row>
    <row r="83" spans="1:21" ht="39">
      <c r="A83" s="26" t="s">
        <v>36</v>
      </c>
      <c r="B83" s="27"/>
      <c r="C83" s="27"/>
      <c r="D83" s="27"/>
      <c r="E83" s="27"/>
      <c r="F83" s="35">
        <v>-29050000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>
        <v>0</v>
      </c>
      <c r="U83" s="20"/>
    </row>
    <row r="84" spans="1:21" ht="33.75" customHeight="1">
      <c r="A84" s="26" t="s">
        <v>87</v>
      </c>
      <c r="B84" s="27"/>
      <c r="C84" s="27"/>
      <c r="D84" s="27"/>
      <c r="E84" s="27"/>
      <c r="F84" s="35">
        <f>SUM(F85:F86)</f>
        <v>21800000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20"/>
    </row>
    <row r="85" spans="1:21" ht="41.25" customHeight="1">
      <c r="A85" s="26" t="s">
        <v>86</v>
      </c>
      <c r="B85" s="27"/>
      <c r="C85" s="27"/>
      <c r="D85" s="27"/>
      <c r="E85" s="27"/>
      <c r="F85" s="35">
        <v>21800000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0</v>
      </c>
      <c r="U85" s="20"/>
    </row>
    <row r="86" spans="1:21" ht="45.75" customHeight="1">
      <c r="A86" s="26" t="s">
        <v>82</v>
      </c>
      <c r="B86" s="27"/>
      <c r="C86" s="27"/>
      <c r="D86" s="27"/>
      <c r="E86" s="27"/>
      <c r="F86" s="35"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/>
    </row>
    <row r="87" spans="1:21" ht="26.25">
      <c r="A87" s="26" t="s">
        <v>78</v>
      </c>
      <c r="B87" s="27"/>
      <c r="C87" s="27"/>
      <c r="D87" s="27"/>
      <c r="E87" s="27"/>
      <c r="F87" s="35">
        <f>F88</f>
        <v>0</v>
      </c>
      <c r="G87" s="35">
        <f aca="true" t="shared" si="11" ref="G87:S87">G88</f>
        <v>0</v>
      </c>
      <c r="H87" s="35">
        <f t="shared" si="11"/>
        <v>0</v>
      </c>
      <c r="I87" s="35">
        <f t="shared" si="11"/>
        <v>0</v>
      </c>
      <c r="J87" s="35">
        <f t="shared" si="11"/>
        <v>0</v>
      </c>
      <c r="K87" s="35">
        <f t="shared" si="11"/>
        <v>0</v>
      </c>
      <c r="L87" s="35">
        <f t="shared" si="11"/>
        <v>0</v>
      </c>
      <c r="M87" s="35">
        <f t="shared" si="11"/>
        <v>0</v>
      </c>
      <c r="N87" s="35">
        <f t="shared" si="11"/>
        <v>0</v>
      </c>
      <c r="O87" s="35">
        <f t="shared" si="11"/>
        <v>0</v>
      </c>
      <c r="P87" s="35">
        <f t="shared" si="11"/>
        <v>0</v>
      </c>
      <c r="Q87" s="35">
        <f t="shared" si="11"/>
        <v>0</v>
      </c>
      <c r="R87" s="35">
        <f t="shared" si="11"/>
        <v>0</v>
      </c>
      <c r="S87" s="35">
        <f t="shared" si="11"/>
        <v>0</v>
      </c>
      <c r="T87" s="35">
        <f>SUM(T88)</f>
        <v>69636765.39</v>
      </c>
      <c r="U87" s="20"/>
    </row>
    <row r="88" spans="1:21" ht="90">
      <c r="A88" s="26" t="s">
        <v>79</v>
      </c>
      <c r="B88" s="27"/>
      <c r="C88" s="27"/>
      <c r="D88" s="27"/>
      <c r="E88" s="27"/>
      <c r="F88" s="35">
        <v>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69636765.39</v>
      </c>
      <c r="U88" s="20"/>
    </row>
    <row r="89" spans="1:21" ht="26.25">
      <c r="A89" s="26" t="s">
        <v>37</v>
      </c>
      <c r="B89" s="27"/>
      <c r="C89" s="27"/>
      <c r="D89" s="27"/>
      <c r="E89" s="27"/>
      <c r="F89" s="35">
        <f>SUM(F91,F93)</f>
        <v>43492151.089999676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f>SUM(T91,T93)</f>
        <v>-75133487.19999981</v>
      </c>
      <c r="U89" s="20"/>
    </row>
    <row r="90" spans="1:21" ht="15">
      <c r="A90" s="27" t="s">
        <v>38</v>
      </c>
      <c r="B90" s="27"/>
      <c r="C90" s="27"/>
      <c r="D90" s="27"/>
      <c r="E90" s="27"/>
      <c r="F90" s="35">
        <f>F91</f>
        <v>-2439110966.59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f>T91</f>
        <v>-2313841110.83</v>
      </c>
      <c r="U90" s="20"/>
    </row>
    <row r="91" spans="1:21" ht="26.25">
      <c r="A91" s="26" t="s">
        <v>39</v>
      </c>
      <c r="B91" s="27"/>
      <c r="C91" s="27"/>
      <c r="D91" s="27"/>
      <c r="E91" s="27"/>
      <c r="F91" s="35">
        <v>-2439110966.59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-2313841110.83</v>
      </c>
      <c r="U91" s="20"/>
    </row>
    <row r="92" spans="1:21" ht="15">
      <c r="A92" s="26" t="s">
        <v>40</v>
      </c>
      <c r="B92" s="27"/>
      <c r="C92" s="27"/>
      <c r="D92" s="27"/>
      <c r="E92" s="27"/>
      <c r="F92" s="35">
        <f>F93</f>
        <v>2482603117.68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T93</f>
        <v>2238707623.63</v>
      </c>
      <c r="U92" s="20"/>
    </row>
    <row r="93" spans="1:21" ht="26.25">
      <c r="A93" s="26" t="s">
        <v>41</v>
      </c>
      <c r="B93" s="27"/>
      <c r="C93" s="27"/>
      <c r="D93" s="27"/>
      <c r="E93" s="27"/>
      <c r="F93" s="35">
        <v>2482603117.68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v>2238707623.63</v>
      </c>
      <c r="U93" s="20"/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2018-09-13T07:52:32Z</dcterms:modified>
  <cp:category/>
  <cp:version/>
  <cp:contentType/>
  <cp:contentStatus/>
</cp:coreProperties>
</file>